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8195" windowHeight="9780"/>
  </bookViews>
  <sheets>
    <sheet name="index" sheetId="1" r:id="rId1"/>
  </sheets>
  <calcPr calcId="145621"/>
</workbook>
</file>

<file path=xl/calcChain.xml><?xml version="1.0" encoding="utf-8"?>
<calcChain xmlns="http://schemas.openxmlformats.org/spreadsheetml/2006/main">
  <c r="N22" i="1" l="1"/>
  <c r="G42" i="1"/>
  <c r="U29" i="1" s="1"/>
  <c r="Y31" i="1"/>
  <c r="Y30" i="1"/>
  <c r="Y38" i="1"/>
  <c r="T32" i="1"/>
  <c r="T36" i="1" s="1"/>
  <c r="U31" i="1"/>
  <c r="T31" i="1"/>
  <c r="U32" i="1"/>
  <c r="L33" i="1"/>
  <c r="L32" i="1"/>
  <c r="U38" i="1" l="1"/>
  <c r="I36" i="1"/>
  <c r="I39" i="1"/>
  <c r="T29" i="1"/>
  <c r="I38" i="1"/>
  <c r="I37" i="1"/>
  <c r="T38" i="1"/>
  <c r="U36" i="1"/>
  <c r="Y33" i="1"/>
  <c r="Y32" i="1"/>
  <c r="Y36" i="1" s="1"/>
  <c r="H24" i="1" l="1"/>
  <c r="Y37" i="1" s="1"/>
  <c r="Y39" i="1" s="1"/>
  <c r="U33" i="1"/>
  <c r="T33" i="1"/>
  <c r="T37" i="1" l="1"/>
  <c r="T39" i="1" s="1"/>
  <c r="U41" i="1" s="1"/>
  <c r="U37" i="1"/>
  <c r="U39" i="1" s="1"/>
  <c r="U42" i="1" s="1"/>
  <c r="E47" i="1" s="1"/>
  <c r="R41" i="1"/>
  <c r="R42" i="1"/>
  <c r="E48" i="1" l="1"/>
  <c r="P41" i="1"/>
  <c r="E46" i="1"/>
  <c r="P42" i="1"/>
</calcChain>
</file>

<file path=xl/sharedStrings.xml><?xml version="1.0" encoding="utf-8"?>
<sst xmlns="http://schemas.openxmlformats.org/spreadsheetml/2006/main" count="94" uniqueCount="81">
  <si>
    <r>
      <t>K</t>
    </r>
    <r>
      <rPr>
        <b/>
        <sz val="25"/>
        <color rgb="FF16365C"/>
        <rFont val="Calibri"/>
        <family val="2"/>
        <scheme val="minor"/>
      </rPr>
      <t>ey-</t>
    </r>
    <r>
      <rPr>
        <b/>
        <sz val="28"/>
        <color rgb="FF16365C"/>
        <rFont val="Calibri"/>
        <family val="2"/>
        <scheme val="minor"/>
      </rPr>
      <t>C</t>
    </r>
    <r>
      <rPr>
        <b/>
        <sz val="25"/>
        <color rgb="FF16365C"/>
        <rFont val="Calibri"/>
        <family val="2"/>
        <scheme val="minor"/>
      </rPr>
      <t xml:space="preserve">an  </t>
    </r>
    <r>
      <rPr>
        <b/>
        <sz val="28"/>
        <color rgb="FF16365C"/>
        <rFont val="Calibri"/>
        <family val="2"/>
        <scheme val="minor"/>
      </rPr>
      <t>C</t>
    </r>
    <r>
      <rPr>
        <b/>
        <sz val="25"/>
        <color rgb="FF16365C"/>
        <rFont val="Calibri"/>
        <family val="2"/>
        <scheme val="minor"/>
      </rPr>
      <t xml:space="preserve">omputer  </t>
    </r>
    <r>
      <rPr>
        <b/>
        <sz val="28"/>
        <color rgb="FF16365C"/>
        <rFont val="Calibri"/>
        <family val="2"/>
        <scheme val="minor"/>
      </rPr>
      <t>S</t>
    </r>
    <r>
      <rPr>
        <b/>
        <sz val="25"/>
        <color rgb="FF16365C"/>
        <rFont val="Calibri"/>
        <family val="2"/>
        <scheme val="minor"/>
      </rPr>
      <t>ervices</t>
    </r>
  </si>
  <si>
    <r>
      <t>D</t>
    </r>
    <r>
      <rPr>
        <b/>
        <sz val="11"/>
        <color rgb="FF17365D"/>
        <rFont val="Arial Black"/>
        <family val="2"/>
      </rPr>
      <t xml:space="preserve">ata </t>
    </r>
    <r>
      <rPr>
        <b/>
        <sz val="14"/>
        <color rgb="FFC00000"/>
        <rFont val="Arial Black"/>
        <family val="2"/>
      </rPr>
      <t>R</t>
    </r>
    <r>
      <rPr>
        <b/>
        <sz val="11"/>
        <color rgb="FF17365D"/>
        <rFont val="Arial Black"/>
        <family val="2"/>
      </rPr>
      <t xml:space="preserve">ecovery </t>
    </r>
    <r>
      <rPr>
        <b/>
        <sz val="14"/>
        <color rgb="FFC00000"/>
        <rFont val="Arial Black"/>
        <family val="2"/>
      </rPr>
      <t>S</t>
    </r>
    <r>
      <rPr>
        <b/>
        <sz val="11"/>
        <color rgb="FF17365D"/>
        <rFont val="Arial Black"/>
        <family val="2"/>
      </rPr>
      <t>ervices</t>
    </r>
  </si>
  <si>
    <t xml:space="preserve">Sikkelkruid 29   </t>
  </si>
  <si>
    <t xml:space="preserve">2914 TP Nieuwerkerk ad IJssel                                                          </t>
  </si>
  <si>
    <t>T:</t>
  </si>
  <si>
    <t>+31 (0) 180 31 53 95</t>
  </si>
  <si>
    <t>G:</t>
  </si>
  <si>
    <t>+31 (0) 655 34 21 81</t>
  </si>
  <si>
    <t>F:</t>
  </si>
  <si>
    <t>+31 (0) 180 32 47 89</t>
  </si>
  <si>
    <t>E:</t>
  </si>
  <si>
    <t>info@key-can.nl   W: www.key-can.nl</t>
  </si>
  <si>
    <t>Key-Can</t>
  </si>
  <si>
    <t>Sinds 1991</t>
  </si>
  <si>
    <t>Onze benadering van ICT</t>
  </si>
  <si>
    <t>Systeembeheer</t>
  </si>
  <si>
    <t>Netwerken</t>
  </si>
  <si>
    <t>Data Recovery</t>
  </si>
  <si>
    <t>International</t>
  </si>
  <si>
    <t>Hardware</t>
  </si>
  <si>
    <t>Software</t>
  </si>
  <si>
    <t>Cloud en Backup</t>
  </si>
  <si>
    <t>Remote Support</t>
  </si>
  <si>
    <t>Apple - Unix</t>
  </si>
  <si>
    <t>Webhosting</t>
  </si>
  <si>
    <t>Telefonie</t>
  </si>
  <si>
    <t>Project Begeleiding</t>
  </si>
  <si>
    <t>Handboek ICT</t>
  </si>
  <si>
    <t>jaar</t>
  </si>
  <si>
    <t>% dekking</t>
  </si>
  <si>
    <t>%</t>
  </si>
  <si>
    <t xml:space="preserve">© Key-Can Computer Services 2015  </t>
  </si>
  <si>
    <t>***)</t>
  </si>
  <si>
    <t xml:space="preserve">  en in kleur:</t>
  </si>
  <si>
    <t xml:space="preserve">  Waarvan in zwart-wit:</t>
  </si>
  <si>
    <t xml:space="preserve">  Afdrukken per jaar:</t>
  </si>
  <si>
    <t>:</t>
  </si>
  <si>
    <t>%   **)</t>
  </si>
  <si>
    <t xml:space="preserve">  Printkosten in zwart-wit na</t>
  </si>
  <si>
    <t xml:space="preserve">  Printkosten in kleur na</t>
  </si>
  <si>
    <t xml:space="preserve">  Printkosten totaal na</t>
  </si>
  <si>
    <t xml:space="preserve">  ****)   uitgegaan is van een inkjetprinter van € 125,00 excl btw met een levenduur van 10.000 afdrukken en een laserprinter van € 275,00 en een levensduur van 150.000 afdrukken. </t>
  </si>
  <si>
    <t xml:space="preserve">     ***)   Pagepack prijzen zijn per pagina ongeacht de dekking altijd gelijk.</t>
  </si>
  <si>
    <t xml:space="preserve">                 Een foto van 10 x 15cm is een dekking van zo'n 25%       16 x 24cm  is 61% dekking.  Je hebt in dat laatste geval aan alle zijden ongeveer 2,5 cm witruimte over.</t>
  </si>
  <si>
    <t xml:space="preserve">        **)   Inkjet en Laserprinter hebben afdrukkosten die sterk afhankelijk zijn van de dekking van de pagina. Uitsluitend tekst is 5% dekking. Met logo's ongeveer 8%.</t>
  </si>
  <si>
    <t>NB:        Aan deze berekening kunnen geen rechten ontleend worden.</t>
  </si>
  <si>
    <t xml:space="preserve">                In de praktijk gaat een inkjetprinter ongeveer 10.000 afdrukken mee en een laserprinter tussen de 100.000 en 250.000 voordat reparatie duurder is dan een nieuwe.</t>
  </si>
  <si>
    <t xml:space="preserve">                Natuurlijk is een laserprinter van een paar tientjes qua levenduur niet te vergelijken met één van honderden euro's. Die zijn vaak veel robuuster, maar daar staat een veel hogere prijs tgenover.</t>
  </si>
  <si>
    <t xml:space="preserve">                is. De operationele kosten van een normaal gebruikte printer lopen na een paar jaar al in de duizenden!</t>
  </si>
  <si>
    <t xml:space="preserve">                Inkjet en Laserprinter hebben afdrukkosten die sterk afhankelijk zijn van de dekking van de pagina. Uit dit spreadsheet kun je ook concluderen dat de aanschafprijs van een printer het minst belangrijk</t>
  </si>
  <si>
    <t xml:space="preserve">  Dekking </t>
  </si>
  <si>
    <t xml:space="preserve">           *)    Afdrukprijzen voor inkjet en laser zijn landelijke gemiddelden uitgaande van 90% van het drukwerk uitsluitend tekst, 5% tekst en grafiek en 5% </t>
  </si>
  <si>
    <t>-------   Dit spreadsheet is u aangeboden door Key-Can Computer Services.         Bezoek www.key-can.nl om te zien wat wij nog meer voor U kunnen betekenen. -------</t>
  </si>
  <si>
    <t xml:space="preserve">                   Key-Can is geautoriseerd om Xerox pagepack systemen te leveren. </t>
  </si>
  <si>
    <t>We leggen afgezien van de financiële voordelen, de overige voordelen van de Colorqube zoals geen uitstoot fijnstof, een zeer lage milieubelasting, of meer dan fantastisch afdrukkwaliteit, graag aan u uit.</t>
  </si>
  <si>
    <t>Inkjet</t>
  </si>
  <si>
    <t>Laser</t>
  </si>
  <si>
    <t xml:space="preserve">Xerox 8580        </t>
  </si>
  <si>
    <r>
      <t xml:space="preserve">jaar  </t>
    </r>
    <r>
      <rPr>
        <sz val="8"/>
        <color theme="1" tint="0.249977111117893"/>
        <rFont val="Calibri"/>
        <family val="2"/>
        <scheme val="minor"/>
      </rPr>
      <t xml:space="preserve"> (incl. volledige afschrijving printer(s))</t>
    </r>
  </si>
  <si>
    <t xml:space="preserve">  Aantal aan te schaffen printers bij deze paginahoeveelheid</t>
  </si>
  <si>
    <t xml:space="preserve">  Hardware kosten na</t>
  </si>
  <si>
    <t xml:space="preserve">  Gemiddelde inkt kosten per pagina in zwart-wit bij</t>
  </si>
  <si>
    <t xml:space="preserve">  Gemiddelde inkt kosten per pagina in kleur bij</t>
  </si>
  <si>
    <t xml:space="preserve">  Gemiddelde inktkosten per zwart-wit pagina bij 5% dekking</t>
  </si>
  <si>
    <t xml:space="preserve">  Gemiddelde inktkosten per kleuren pagina bij 5% dekking</t>
  </si>
  <si>
    <t>ex. btw</t>
  </si>
  <si>
    <t xml:space="preserve">  Conclusie:</t>
  </si>
  <si>
    <t>ten opzichte van een  goede inkjetprinter:</t>
  </si>
  <si>
    <t>ten opzichte van een  goede laserprinter:</t>
  </si>
  <si>
    <t>min</t>
  </si>
  <si>
    <t xml:space="preserve">  Alle gemelde bedragen zijn exclusief de kosten voor installatie van de verschillende printers en exclusief BTW.</t>
  </si>
  <si>
    <t xml:space="preserve">                Bij Inkjet en Laser bestaat de paginaprijs uit inkt en te vervangen onderdelen als drums, fuserunits enz. Geen rekening is gehouden met de kosten voor reparaties en onderhoud.</t>
  </si>
  <si>
    <t xml:space="preserve">( Dus </t>
  </si>
  <si>
    <t>pakken papier per maand. )</t>
  </si>
  <si>
    <t>( Alleen tekst is zo'n 5% Logo's of grafieken is 7 - 10%  Afbeeldingen is 20 - 90% )</t>
  </si>
  <si>
    <r>
      <t xml:space="preserve">  Aanschafprijs </t>
    </r>
    <r>
      <rPr>
        <sz val="8"/>
        <color theme="1" tint="0.249977111117893"/>
        <rFont val="Calibri"/>
        <family val="2"/>
        <scheme val="minor"/>
      </rPr>
      <t>(exclusief installatiekosten)      ****)</t>
    </r>
  </si>
  <si>
    <t xml:space="preserve">  Berekening besparing met een Xerox pagepack printer geleverd en ondersteund door Key-Can.</t>
  </si>
  <si>
    <t xml:space="preserve"> Besparing na</t>
  </si>
  <si>
    <r>
      <t xml:space="preserve">Pas </t>
    </r>
    <r>
      <rPr>
        <b/>
        <sz val="8"/>
        <color theme="5" tint="-0.499984740745262"/>
        <rFont val="Utah"/>
        <family val="2"/>
      </rPr>
      <t>de rode cijfers</t>
    </r>
    <r>
      <rPr>
        <sz val="8"/>
        <color theme="5" tint="-0.499984740745262"/>
        <rFont val="Utah"/>
        <family val="2"/>
      </rPr>
      <t xml:space="preserve"> desgewenst aan naar uw eigen omstandigheden aub.</t>
    </r>
  </si>
  <si>
    <t>Datum: 11-10-2015</t>
  </si>
  <si>
    <t>Troubleshooting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</si>
</sst>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quot;\ * #,##0.00_ ;_ &quot;€&quot;\ * \-#,##0.00_ ;_ &quot;€&quot;\ * &quot;-&quot;??_ ;_ @_ "/>
    <numFmt numFmtId="164" formatCode="0.0000"/>
    <numFmt numFmtId="165" formatCode="&quot;€&quot;\ #,##0.000"/>
    <numFmt numFmtId="166" formatCode="&quot;€&quot;\ #,##0.0000"/>
    <numFmt numFmtId="167" formatCode="&quot;€&quot;\ #,##0.00"/>
    <numFmt numFmtId="168" formatCode="_ &quot;€&quot;\ * #,##0.000_ ;_ &quot;€&quot;\ * \-#,##0.000_ ;_ &quot;€&quot;\ * &quot;-&quot;???_ ;_ @_ "/>
    <numFmt numFmtId="169" formatCode="0.0"/>
  </numFmts>
  <fonts count="9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808080"/>
      <name val="Calibri"/>
      <family val="2"/>
      <scheme val="minor"/>
    </font>
    <font>
      <b/>
      <sz val="12"/>
      <color rgb="FF366092"/>
      <name val="Calibri"/>
      <family val="2"/>
      <scheme val="minor"/>
    </font>
    <font>
      <sz val="14"/>
      <color rgb="FF731401"/>
      <name val="Arial Black"/>
      <family val="2"/>
    </font>
    <font>
      <b/>
      <sz val="28"/>
      <color rgb="FF16365C"/>
      <name val="Calibri"/>
      <family val="2"/>
      <scheme val="minor"/>
    </font>
    <font>
      <b/>
      <sz val="25"/>
      <color rgb="FF16365C"/>
      <name val="Calibri"/>
      <family val="2"/>
      <scheme val="minor"/>
    </font>
    <font>
      <b/>
      <sz val="26"/>
      <color rgb="FF16365C"/>
      <name val="Arial Narrow"/>
      <family val="2"/>
    </font>
    <font>
      <b/>
      <sz val="26"/>
      <color rgb="FF0F243E"/>
      <name val="Arial Narrow"/>
      <family val="2"/>
    </font>
    <font>
      <b/>
      <sz val="24"/>
      <color rgb="FF0F243E"/>
      <name val="Arial Narrow"/>
      <family val="2"/>
    </font>
    <font>
      <b/>
      <sz val="36"/>
      <color rgb="FFFF0000"/>
      <name val="Arial Narrow"/>
      <family val="2"/>
    </font>
    <font>
      <b/>
      <sz val="12"/>
      <color rgb="FF000080"/>
      <name val="Arial Narrow"/>
      <family val="2"/>
    </font>
    <font>
      <b/>
      <sz val="12"/>
      <color rgb="FF808080"/>
      <name val="Arial Narrow"/>
      <family val="2"/>
    </font>
    <font>
      <b/>
      <sz val="14"/>
      <color rgb="FFC00000"/>
      <name val="Arial Black"/>
      <family val="2"/>
    </font>
    <font>
      <b/>
      <sz val="11"/>
      <color rgb="FF17365D"/>
      <name val="Arial Black"/>
      <family val="2"/>
    </font>
    <font>
      <sz val="10"/>
      <color rgb="FF000080"/>
      <name val="Arial Narrow"/>
      <family val="2"/>
    </font>
    <font>
      <sz val="10"/>
      <color rgb="FF002060"/>
      <name val="Utah"/>
      <family val="2"/>
    </font>
    <font>
      <sz val="9"/>
      <color rgb="FF002060"/>
      <name val="Utah"/>
      <family val="2"/>
    </font>
    <font>
      <sz val="8"/>
      <color rgb="FF002060"/>
      <name val="Utah"/>
      <family val="2"/>
    </font>
    <font>
      <u/>
      <sz val="11"/>
      <color rgb="FF0000FF"/>
      <name val="Calibri"/>
      <family val="2"/>
      <scheme val="minor"/>
    </font>
    <font>
      <b/>
      <i/>
      <sz val="16"/>
      <color rgb="FF003366"/>
      <name val="Comic Sans MS"/>
      <family val="4"/>
    </font>
    <font>
      <sz val="10"/>
      <color rgb="FF000000"/>
      <name val="Calibri"/>
      <family val="2"/>
      <scheme val="minor"/>
    </font>
    <font>
      <b/>
      <i/>
      <sz val="11"/>
      <color rgb="FFB8CCE4"/>
      <name val="Arial Black"/>
      <family val="2"/>
    </font>
    <font>
      <b/>
      <i/>
      <sz val="11"/>
      <color rgb="FFDCE6F1"/>
      <name val="Arial Black"/>
      <family val="2"/>
    </font>
    <font>
      <b/>
      <i/>
      <sz val="11"/>
      <color rgb="FFDAEEF3"/>
      <name val="Arial Black"/>
      <family val="2"/>
    </font>
    <font>
      <sz val="11"/>
      <color rgb="FFFFC000"/>
      <name val="Calibri"/>
      <family val="2"/>
      <scheme val="minor"/>
    </font>
    <font>
      <b/>
      <sz val="11"/>
      <color rgb="FFFFC000"/>
      <name val="Calibri"/>
      <family val="2"/>
      <scheme val="minor"/>
    </font>
    <font>
      <b/>
      <sz val="8"/>
      <color rgb="FFFFC000"/>
      <name val="Utah"/>
      <family val="2"/>
    </font>
    <font>
      <sz val="8"/>
      <color rgb="FFFFC000"/>
      <name val="Utah"/>
      <family val="2"/>
    </font>
    <font>
      <sz val="8"/>
      <color rgb="FFFFC000"/>
      <name val="Calibri"/>
      <family val="2"/>
      <scheme val="minor"/>
    </font>
    <font>
      <b/>
      <sz val="12"/>
      <color rgb="FFFFC000"/>
      <name val="Arial"/>
      <family val="2"/>
    </font>
    <font>
      <sz val="13"/>
      <color rgb="FF000000"/>
      <name val="Calibri"/>
      <family val="2"/>
      <scheme val="minor"/>
    </font>
    <font>
      <sz val="12"/>
      <color rgb="FF366092"/>
      <name val="Calibri"/>
      <family val="2"/>
      <scheme val="minor"/>
    </font>
    <font>
      <sz val="11"/>
      <color rgb="FF366092"/>
      <name val="Calibri"/>
      <family val="2"/>
      <scheme val="minor"/>
    </font>
    <font>
      <sz val="8"/>
      <color rgb="FF808080"/>
      <name val="Utah"/>
      <family val="2"/>
    </font>
    <font>
      <b/>
      <sz val="12"/>
      <color rgb="FF215967"/>
      <name val="Calibri"/>
      <family val="2"/>
      <scheme val="minor"/>
    </font>
    <font>
      <sz val="8"/>
      <color rgb="FF16365C"/>
      <name val="Calibri"/>
      <family val="2"/>
      <scheme val="minor"/>
    </font>
    <font>
      <b/>
      <sz val="12"/>
      <color rgb="FF16365C"/>
      <name val="Arial"/>
      <family val="2"/>
    </font>
    <font>
      <b/>
      <i/>
      <sz val="18"/>
      <color rgb="FF003366"/>
      <name val="Arial Black"/>
      <family val="2"/>
    </font>
    <font>
      <b/>
      <i/>
      <sz val="18"/>
      <color rgb="FF808080"/>
      <name val="Arial Black"/>
      <family val="2"/>
    </font>
    <font>
      <b/>
      <i/>
      <sz val="9"/>
      <color rgb="FF538DD5"/>
      <name val="Calibri"/>
      <family val="2"/>
      <scheme val="minor"/>
    </font>
    <font>
      <sz val="11"/>
      <color theme="4" tint="0.79998168889431442"/>
      <name val="Calibri"/>
      <family val="2"/>
      <scheme val="minor"/>
    </font>
    <font>
      <sz val="11"/>
      <color theme="1" tint="0.249977111117893"/>
      <name val="Calibri"/>
      <family val="2"/>
      <scheme val="minor"/>
    </font>
    <font>
      <sz val="8"/>
      <color theme="1" tint="0.249977111117893"/>
      <name val="Utah"/>
      <family val="2"/>
    </font>
    <font>
      <sz val="8"/>
      <color theme="1" tint="0.249977111117893"/>
      <name val="Calibri"/>
      <family val="2"/>
      <scheme val="minor"/>
    </font>
    <font>
      <b/>
      <sz val="12"/>
      <color theme="1" tint="0.249977111117893"/>
      <name val="Arial"/>
      <family val="2"/>
    </font>
    <font>
      <b/>
      <sz val="11"/>
      <color theme="1" tint="0.249977111117893"/>
      <name val="Calibri"/>
      <family val="2"/>
      <scheme val="minor"/>
    </font>
    <font>
      <b/>
      <sz val="8"/>
      <color theme="1" tint="0.249977111117893"/>
      <name val="Utah"/>
      <family val="2"/>
    </font>
    <font>
      <b/>
      <sz val="8"/>
      <color rgb="FFC00000"/>
      <name val="Utah"/>
      <family val="2"/>
    </font>
    <font>
      <sz val="8"/>
      <color theme="0" tint="-0.34998626667073579"/>
      <name val="Utah"/>
      <family val="2"/>
    </font>
    <font>
      <b/>
      <sz val="11"/>
      <color theme="1" tint="0.34998626667073579"/>
      <name val="Calibri"/>
      <family val="2"/>
      <scheme val="minor"/>
    </font>
    <font>
      <sz val="8"/>
      <color theme="1" tint="0.34998626667073579"/>
      <name val="Utah"/>
      <family val="2"/>
    </font>
    <font>
      <b/>
      <i/>
      <sz val="11"/>
      <color theme="4" tint="0.79998168889431442"/>
      <name val="Arial Black"/>
      <family val="2"/>
    </font>
    <font>
      <b/>
      <sz val="11"/>
      <color rgb="FFC00000"/>
      <name val="Calibri"/>
      <family val="2"/>
      <scheme val="minor"/>
    </font>
    <font>
      <b/>
      <sz val="11"/>
      <color theme="0" tint="-0.499984740745262"/>
      <name val="Calibri"/>
      <family val="2"/>
      <scheme val="minor"/>
    </font>
    <font>
      <sz val="8"/>
      <color theme="5" tint="-0.499984740745262"/>
      <name val="Utah"/>
      <family val="2"/>
    </font>
    <font>
      <b/>
      <sz val="8"/>
      <color theme="5" tint="-0.499984740745262"/>
      <name val="Utah"/>
      <family val="2"/>
    </font>
    <font>
      <sz val="11"/>
      <color rgb="FF333333"/>
      <name val="Arial"/>
      <family val="2"/>
    </font>
    <font>
      <b/>
      <sz val="8"/>
      <color theme="1" tint="0.249977111117893"/>
      <name val="Calibri"/>
      <family val="2"/>
      <scheme val="minor"/>
    </font>
    <font>
      <b/>
      <sz val="11"/>
      <color theme="4" tint="0.79998168889431442"/>
      <name val="Utah"/>
      <family val="2"/>
    </font>
    <font>
      <b/>
      <sz val="11"/>
      <color theme="4" tint="0.79998168889431442"/>
      <name val="Calibri"/>
      <family val="2"/>
      <scheme val="minor"/>
    </font>
    <font>
      <sz val="10"/>
      <color theme="1" tint="0.249977111117893"/>
      <name val="Calibri"/>
      <family val="2"/>
      <scheme val="minor"/>
    </font>
    <font>
      <b/>
      <sz val="10"/>
      <color theme="4" tint="0.79998168889431442"/>
      <name val="Calibri"/>
      <family val="2"/>
      <scheme val="minor"/>
    </font>
    <font>
      <b/>
      <sz val="10"/>
      <color theme="1" tint="0.34998626667073579"/>
      <name val="Calibri"/>
      <family val="2"/>
      <scheme val="minor"/>
    </font>
    <font>
      <sz val="2"/>
      <color theme="1"/>
      <name val="Calibri"/>
      <family val="2"/>
      <scheme val="minor"/>
    </font>
    <font>
      <sz val="2"/>
      <color rgb="FFFFC000"/>
      <name val="Calibri"/>
      <family val="2"/>
      <scheme val="minor"/>
    </font>
    <font>
      <sz val="2"/>
      <color theme="1" tint="0.249977111117893"/>
      <name val="Calibri"/>
      <family val="2"/>
      <scheme val="minor"/>
    </font>
    <font>
      <b/>
      <sz val="2"/>
      <color theme="1" tint="0.34998626667073579"/>
      <name val="Calibri"/>
      <family val="2"/>
      <scheme val="minor"/>
    </font>
    <font>
      <b/>
      <sz val="2"/>
      <color theme="1" tint="0.249977111117893"/>
      <name val="Arial"/>
      <family val="2"/>
    </font>
    <font>
      <sz val="2"/>
      <color rgb="FF000000"/>
      <name val="Calibri"/>
      <family val="2"/>
      <scheme val="minor"/>
    </font>
    <font>
      <b/>
      <sz val="11"/>
      <color theme="1" tint="0.249977111117893"/>
      <name val="Calibri"/>
      <family val="2"/>
    </font>
    <font>
      <sz val="2"/>
      <color theme="1" tint="0.34998626667073579"/>
      <name val="Calibri"/>
      <family val="2"/>
      <scheme val="minor"/>
    </font>
    <font>
      <b/>
      <sz val="2"/>
      <color rgb="FFC00000"/>
      <name val="Calibri"/>
      <family val="2"/>
      <scheme val="minor"/>
    </font>
    <font>
      <sz val="2"/>
      <color theme="1" tint="0.34998626667073579"/>
      <name val="Utah"/>
      <family val="2"/>
    </font>
    <font>
      <b/>
      <sz val="2"/>
      <color rgb="FFC00000"/>
      <name val="Utah"/>
      <family val="2"/>
    </font>
    <font>
      <sz val="2"/>
      <color rgb="FFFFC000"/>
      <name val="Utah"/>
      <family val="2"/>
    </font>
    <font>
      <sz val="2"/>
      <color theme="5" tint="-0.499984740745262"/>
      <name val="Utah"/>
      <family val="2"/>
    </font>
    <font>
      <b/>
      <sz val="2"/>
      <color rgb="FFFFC000"/>
      <name val="Arial"/>
      <family val="2"/>
    </font>
    <font>
      <sz val="2"/>
      <color theme="4" tint="0.79998168889431442"/>
      <name val="Calibri"/>
      <family val="2"/>
      <scheme val="minor"/>
    </font>
    <font>
      <i/>
      <sz val="8"/>
      <color theme="4" tint="0.79998168889431442"/>
      <name val="Arial Black"/>
      <family val="2"/>
    </font>
    <font>
      <b/>
      <sz val="10"/>
      <color theme="4" tint="-0.499984740745262"/>
      <name val="Utah"/>
      <family val="2"/>
    </font>
    <font>
      <b/>
      <sz val="10"/>
      <color theme="4" tint="-0.249977111117893"/>
      <name val="Utah"/>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44062"/>
        <bgColor rgb="FF000000"/>
      </patternFill>
    </fill>
    <fill>
      <patternFill patternType="solid">
        <fgColor rgb="FFDCE6F1"/>
        <bgColor rgb="FF000000"/>
      </patternFill>
    </fill>
    <fill>
      <patternFill patternType="solid">
        <fgColor rgb="FFFFFFFF"/>
        <bgColor rgb="FF000000"/>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CC"/>
        <bgColor rgb="FF000000"/>
      </patternFill>
    </fill>
    <fill>
      <patternFill patternType="solid">
        <fgColor theme="4" tint="-0.249977111117893"/>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bottom style="thick">
        <color rgb="FFFFFFFF"/>
      </bottom>
      <diagonal/>
    </border>
    <border>
      <left/>
      <right/>
      <top/>
      <bottom style="thick">
        <color rgb="FFFFFFFF"/>
      </bottom>
      <diagonal/>
    </border>
    <border>
      <left style="thick">
        <color rgb="FFFFFFFF"/>
      </left>
      <right/>
      <top/>
      <bottom/>
      <diagonal/>
    </border>
    <border>
      <left/>
      <right style="thick">
        <color rgb="FFFFFFFF"/>
      </right>
      <top/>
      <bottom/>
      <diagonal/>
    </border>
    <border>
      <left style="thin">
        <color indexed="64"/>
      </left>
      <right/>
      <top/>
      <bottom/>
      <diagonal/>
    </border>
    <border>
      <left/>
      <right style="thick">
        <color indexed="64"/>
      </right>
      <top style="thin">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right style="thick">
        <color rgb="FFFFFFFF"/>
      </right>
      <top/>
      <bottom style="thick">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1">
    <xf numFmtId="0" fontId="0" fillId="0" borderId="0" xfId="0"/>
    <xf numFmtId="0" fontId="18" fillId="0" borderId="0" xfId="0" applyFont="1" applyProtection="1">
      <protection hidden="1"/>
    </xf>
    <xf numFmtId="0" fontId="18" fillId="0" borderId="0" xfId="0" applyNumberFormat="1" applyFont="1" applyFill="1" applyAlignment="1" applyProtection="1">
      <alignment horizontal="center"/>
      <protection hidden="1"/>
    </xf>
    <xf numFmtId="0" fontId="19" fillId="0" borderId="0" xfId="0" applyNumberFormat="1" applyFont="1" applyFill="1" applyAlignment="1" applyProtection="1">
      <alignment vertical="center"/>
      <protection hidden="1"/>
    </xf>
    <xf numFmtId="0" fontId="20" fillId="0" borderId="0" xfId="0" applyFont="1" applyProtection="1">
      <protection hidden="1"/>
    </xf>
    <xf numFmtId="0" fontId="21" fillId="0" borderId="0" xfId="0" applyFont="1" applyAlignment="1" applyProtection="1">
      <alignment vertical="center"/>
      <protection hidden="1"/>
    </xf>
    <xf numFmtId="0" fontId="21" fillId="0" borderId="0" xfId="0" applyNumberFormat="1" applyFont="1" applyFill="1" applyAlignment="1" applyProtection="1">
      <alignment horizontal="center"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26" fillId="0" borderId="0" xfId="0" applyFont="1" applyAlignment="1" applyProtection="1">
      <alignment vertical="center"/>
      <protection hidden="1"/>
    </xf>
    <xf numFmtId="0" fontId="27" fillId="0" borderId="0" xfId="0" applyFont="1" applyAlignment="1" applyProtection="1">
      <alignment vertical="center"/>
      <protection hidden="1"/>
    </xf>
    <xf numFmtId="0" fontId="28" fillId="0" borderId="0" xfId="0" applyNumberFormat="1" applyFont="1" applyFill="1" applyAlignment="1" applyProtection="1">
      <alignment horizontal="center" vertical="center"/>
      <protection hidden="1"/>
    </xf>
    <xf numFmtId="0" fontId="29" fillId="0" borderId="0" xfId="0" applyNumberFormat="1" applyFont="1" applyFill="1" applyAlignment="1" applyProtection="1">
      <alignment vertical="center"/>
      <protection hidden="1"/>
    </xf>
    <xf numFmtId="0" fontId="30" fillId="0" borderId="0" xfId="0" applyFont="1" applyAlignment="1" applyProtection="1">
      <alignment vertical="center"/>
      <protection hidden="1"/>
    </xf>
    <xf numFmtId="0" fontId="32" fillId="0" borderId="0" xfId="0" applyNumberFormat="1" applyFont="1" applyFill="1" applyAlignment="1" applyProtection="1">
      <alignment horizontal="center" vertical="center"/>
      <protection hidden="1"/>
    </xf>
    <xf numFmtId="0" fontId="33" fillId="0" borderId="0" xfId="0" applyFont="1" applyAlignment="1" applyProtection="1">
      <alignment vertical="center"/>
      <protection hidden="1"/>
    </xf>
    <xf numFmtId="0" fontId="34" fillId="0" borderId="0" xfId="0" applyFont="1" applyAlignment="1" applyProtection="1">
      <alignment vertical="center"/>
      <protection hidden="1"/>
    </xf>
    <xf numFmtId="0" fontId="35" fillId="0" borderId="0" xfId="0" applyFont="1" applyAlignment="1" applyProtection="1">
      <alignment vertical="center"/>
      <protection hidden="1"/>
    </xf>
    <xf numFmtId="0" fontId="30"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7" fillId="0" borderId="0" xfId="0" applyNumberFormat="1" applyFont="1" applyFill="1" applyAlignment="1" applyProtection="1">
      <alignment horizontal="center" vertical="center"/>
      <protection hidden="1"/>
    </xf>
    <xf numFmtId="0" fontId="40" fillId="33" borderId="17" xfId="0" applyNumberFormat="1" applyFont="1" applyFill="1" applyBorder="1" applyAlignment="1" applyProtection="1">
      <alignment vertical="center"/>
      <protection hidden="1"/>
    </xf>
    <xf numFmtId="0" fontId="41" fillId="33" borderId="17" xfId="0" applyNumberFormat="1" applyFont="1" applyFill="1" applyBorder="1" applyAlignment="1" applyProtection="1">
      <alignment vertical="center"/>
      <protection hidden="1"/>
    </xf>
    <xf numFmtId="0" fontId="41" fillId="33" borderId="18" xfId="0" applyNumberFormat="1" applyFont="1" applyFill="1" applyBorder="1" applyAlignment="1" applyProtection="1">
      <alignment vertical="center"/>
      <protection hidden="1"/>
    </xf>
    <xf numFmtId="0" fontId="38" fillId="0" borderId="0" xfId="0" applyNumberFormat="1" applyFont="1" applyFill="1" applyAlignment="1" applyProtection="1">
      <protection hidden="1"/>
    </xf>
    <xf numFmtId="0" fontId="42" fillId="0" borderId="0" xfId="0" applyFont="1" applyProtection="1">
      <protection hidden="1"/>
    </xf>
    <xf numFmtId="0" fontId="43" fillId="0" borderId="0" xfId="0" applyNumberFormat="1" applyFont="1" applyFill="1" applyAlignment="1" applyProtection="1">
      <alignment vertical="center"/>
      <protection hidden="1"/>
    </xf>
    <xf numFmtId="0" fontId="44" fillId="0" borderId="0" xfId="0" applyFont="1" applyAlignment="1" applyProtection="1">
      <alignment vertical="center"/>
      <protection hidden="1"/>
    </xf>
    <xf numFmtId="0" fontId="45" fillId="0" borderId="0" xfId="0" applyFont="1" applyProtection="1">
      <protection hidden="1"/>
    </xf>
    <xf numFmtId="0" fontId="46" fillId="0" borderId="0" xfId="0" applyFont="1" applyProtection="1">
      <protection hidden="1"/>
    </xf>
    <xf numFmtId="0" fontId="47" fillId="0" borderId="0" xfId="0" applyFont="1" applyAlignment="1" applyProtection="1">
      <alignment vertical="center"/>
      <protection hidden="1"/>
    </xf>
    <xf numFmtId="0" fontId="49" fillId="34" borderId="16" xfId="0" applyNumberFormat="1" applyFont="1" applyFill="1" applyBorder="1" applyAlignment="1" applyProtection="1">
      <alignment vertical="center"/>
      <protection hidden="1"/>
    </xf>
    <xf numFmtId="0" fontId="49" fillId="34" borderId="17" xfId="0" applyNumberFormat="1" applyFont="1" applyFill="1" applyBorder="1" applyAlignment="1" applyProtection="1">
      <alignment vertical="center"/>
      <protection hidden="1"/>
    </xf>
    <xf numFmtId="0" fontId="50" fillId="0" borderId="0" xfId="0" applyNumberFormat="1" applyFont="1" applyFill="1" applyAlignment="1" applyProtection="1">
      <alignment horizontal="left" vertical="center"/>
      <protection hidden="1"/>
    </xf>
    <xf numFmtId="0" fontId="50" fillId="34" borderId="16" xfId="0" applyNumberFormat="1" applyFont="1" applyFill="1" applyBorder="1" applyAlignment="1" applyProtection="1">
      <alignment vertical="center"/>
      <protection hidden="1"/>
    </xf>
    <xf numFmtId="0" fontId="50" fillId="34" borderId="17" xfId="0" applyNumberFormat="1" applyFont="1" applyFill="1" applyBorder="1" applyAlignment="1" applyProtection="1">
      <alignment vertical="center"/>
      <protection hidden="1"/>
    </xf>
    <xf numFmtId="0" fontId="48" fillId="0" borderId="0" xfId="0" applyNumberFormat="1" applyFont="1" applyFill="1" applyAlignment="1" applyProtection="1">
      <alignment vertical="center"/>
      <protection hidden="1"/>
    </xf>
    <xf numFmtId="0" fontId="49" fillId="34" borderId="19" xfId="0" applyNumberFormat="1" applyFont="1" applyFill="1" applyBorder="1" applyAlignment="1" applyProtection="1">
      <alignment vertical="center"/>
      <protection hidden="1"/>
    </xf>
    <xf numFmtId="0" fontId="49" fillId="34" borderId="20" xfId="0" applyNumberFormat="1" applyFont="1" applyFill="1" applyBorder="1" applyAlignment="1" applyProtection="1">
      <alignment vertical="center"/>
      <protection hidden="1"/>
    </xf>
    <xf numFmtId="0" fontId="50" fillId="34" borderId="19" xfId="0" applyNumberFormat="1" applyFont="1" applyFill="1" applyBorder="1" applyAlignment="1" applyProtection="1">
      <alignment vertical="center"/>
      <protection hidden="1"/>
    </xf>
    <xf numFmtId="0" fontId="50" fillId="34" borderId="20" xfId="0" applyNumberFormat="1" applyFont="1" applyFill="1" applyBorder="1" applyAlignment="1" applyProtection="1">
      <alignment vertical="center"/>
      <protection hidden="1"/>
    </xf>
    <xf numFmtId="0" fontId="48" fillId="0" borderId="0" xfId="0" applyNumberFormat="1" applyFont="1" applyFill="1" applyAlignment="1" applyProtection="1">
      <protection hidden="1"/>
    </xf>
    <xf numFmtId="0" fontId="69" fillId="33" borderId="17" xfId="0" applyFont="1" applyFill="1" applyBorder="1" applyAlignment="1" applyProtection="1">
      <alignment vertical="center"/>
      <protection hidden="1"/>
    </xf>
    <xf numFmtId="0" fontId="41" fillId="33" borderId="18" xfId="0" applyFont="1" applyFill="1" applyBorder="1" applyAlignment="1" applyProtection="1">
      <alignment vertical="center"/>
      <protection hidden="1"/>
    </xf>
    <xf numFmtId="0" fontId="42" fillId="34" borderId="21" xfId="0" applyFont="1" applyFill="1" applyBorder="1" applyProtection="1">
      <protection hidden="1"/>
    </xf>
    <xf numFmtId="0" fontId="18" fillId="34" borderId="22" xfId="0" applyFont="1" applyFill="1" applyBorder="1" applyProtection="1">
      <protection hidden="1"/>
    </xf>
    <xf numFmtId="0" fontId="59" fillId="37" borderId="0" xfId="0" applyFont="1" applyFill="1" applyBorder="1" applyProtection="1">
      <protection hidden="1"/>
    </xf>
    <xf numFmtId="0" fontId="59" fillId="37" borderId="0" xfId="0" applyFont="1" applyFill="1" applyBorder="1" applyAlignment="1" applyProtection="1">
      <alignment horizontal="center"/>
      <protection hidden="1"/>
    </xf>
    <xf numFmtId="0" fontId="60" fillId="34" borderId="0" xfId="0" applyFont="1" applyFill="1" applyBorder="1" applyProtection="1">
      <protection hidden="1"/>
    </xf>
    <xf numFmtId="0" fontId="61" fillId="34" borderId="0" xfId="0" applyFont="1" applyFill="1" applyBorder="1" applyProtection="1">
      <protection hidden="1"/>
    </xf>
    <xf numFmtId="0" fontId="18" fillId="0" borderId="0" xfId="0" applyFont="1" applyAlignment="1" applyProtection="1">
      <alignment horizontal="left"/>
      <protection hidden="1"/>
    </xf>
    <xf numFmtId="0" fontId="51" fillId="0" borderId="0" xfId="0" applyNumberFormat="1" applyFont="1" applyFill="1" applyAlignment="1" applyProtection="1">
      <alignment horizontal="left"/>
      <protection hidden="1"/>
    </xf>
    <xf numFmtId="0" fontId="51" fillId="0" borderId="0" xfId="0" applyFont="1" applyAlignment="1" applyProtection="1">
      <alignment horizontal="left"/>
      <protection hidden="1"/>
    </xf>
    <xf numFmtId="0" fontId="53" fillId="0" borderId="0" xfId="0" applyFont="1" applyAlignment="1" applyProtection="1">
      <alignment horizontal="left"/>
      <protection hidden="1"/>
    </xf>
    <xf numFmtId="0" fontId="54" fillId="0" borderId="0" xfId="0" applyFont="1" applyAlignment="1" applyProtection="1">
      <alignment horizontal="left" vertical="center"/>
      <protection hidden="1"/>
    </xf>
    <xf numFmtId="0" fontId="55" fillId="35" borderId="0" xfId="0" applyFont="1" applyFill="1" applyAlignment="1" applyProtection="1">
      <alignment horizontal="left" vertical="center"/>
      <protection hidden="1"/>
    </xf>
    <xf numFmtId="0" fontId="55" fillId="35" borderId="0" xfId="0" applyNumberFormat="1" applyFont="1" applyFill="1" applyAlignment="1" applyProtection="1">
      <alignment horizontal="left" vertical="center"/>
      <protection hidden="1"/>
    </xf>
    <xf numFmtId="0" fontId="56" fillId="35" borderId="0" xfId="0" applyNumberFormat="1" applyFont="1" applyFill="1" applyAlignment="1" applyProtection="1">
      <alignment horizontal="left" vertical="center"/>
      <protection hidden="1"/>
    </xf>
    <xf numFmtId="0" fontId="18" fillId="0" borderId="0" xfId="0" applyNumberFormat="1" applyFont="1" applyFill="1" applyAlignment="1" applyProtection="1">
      <alignment horizontal="left"/>
      <protection hidden="1"/>
    </xf>
    <xf numFmtId="0" fontId="19" fillId="0" borderId="0" xfId="0" applyNumberFormat="1" applyFont="1" applyFill="1" applyAlignment="1" applyProtection="1">
      <alignment horizontal="left" vertical="center"/>
      <protection hidden="1"/>
    </xf>
    <xf numFmtId="0" fontId="74" fillId="0" borderId="0" xfId="0" applyFont="1" applyAlignment="1" applyProtection="1">
      <alignment horizontal="left" vertical="center" wrapText="1" indent="1"/>
      <protection hidden="1"/>
    </xf>
    <xf numFmtId="0" fontId="74" fillId="0" borderId="0" xfId="0" applyFont="1" applyAlignment="1" applyProtection="1">
      <alignment vertical="center" wrapText="1"/>
      <protection hidden="1"/>
    </xf>
    <xf numFmtId="0" fontId="0" fillId="0" borderId="0" xfId="0" applyProtection="1">
      <protection hidden="1"/>
    </xf>
    <xf numFmtId="14" fontId="52" fillId="35" borderId="0" xfId="0" applyNumberFormat="1" applyFont="1" applyFill="1" applyAlignment="1" applyProtection="1">
      <alignment horizontal="left"/>
      <protection hidden="1"/>
    </xf>
    <xf numFmtId="0" fontId="34" fillId="0" borderId="0" xfId="0" applyNumberFormat="1" applyFont="1" applyFill="1" applyAlignment="1" applyProtection="1">
      <alignment vertical="center"/>
      <protection hidden="1"/>
    </xf>
    <xf numFmtId="0" fontId="61" fillId="38" borderId="23" xfId="0" applyFont="1" applyFill="1" applyBorder="1" applyAlignment="1" applyProtection="1">
      <protection hidden="1"/>
    </xf>
    <xf numFmtId="0" fontId="61" fillId="38" borderId="0" xfId="0" applyFont="1" applyFill="1" applyBorder="1" applyAlignment="1" applyProtection="1">
      <protection hidden="1"/>
    </xf>
    <xf numFmtId="0" fontId="61" fillId="38" borderId="25" xfId="0" applyFont="1" applyFill="1" applyBorder="1" applyAlignment="1" applyProtection="1">
      <protection hidden="1"/>
    </xf>
    <xf numFmtId="0" fontId="42" fillId="34" borderId="29" xfId="0" applyFont="1" applyFill="1" applyBorder="1" applyProtection="1">
      <protection hidden="1"/>
    </xf>
    <xf numFmtId="0" fontId="42" fillId="34" borderId="30" xfId="0" applyFont="1" applyFill="1" applyBorder="1" applyProtection="1">
      <protection hidden="1"/>
    </xf>
    <xf numFmtId="0" fontId="43" fillId="34" borderId="30" xfId="0" applyNumberFormat="1" applyFont="1" applyFill="1" applyBorder="1" applyAlignment="1" applyProtection="1">
      <alignment vertical="center"/>
      <protection hidden="1"/>
    </xf>
    <xf numFmtId="0" fontId="44" fillId="34" borderId="30" xfId="0" applyFont="1" applyFill="1" applyBorder="1" applyAlignment="1" applyProtection="1">
      <alignment vertical="center"/>
      <protection hidden="1"/>
    </xf>
    <xf numFmtId="0" fontId="45" fillId="34" borderId="30" xfId="0" applyFont="1" applyFill="1" applyBorder="1" applyProtection="1">
      <protection hidden="1"/>
    </xf>
    <xf numFmtId="0" fontId="46" fillId="34" borderId="30" xfId="0" applyFont="1" applyFill="1" applyBorder="1" applyProtection="1">
      <protection hidden="1"/>
    </xf>
    <xf numFmtId="0" fontId="47" fillId="34" borderId="30" xfId="0" applyFont="1" applyFill="1" applyBorder="1" applyAlignment="1" applyProtection="1">
      <alignment vertical="center"/>
      <protection hidden="1"/>
    </xf>
    <xf numFmtId="0" fontId="18" fillId="34" borderId="31" xfId="0" applyFont="1" applyFill="1" applyBorder="1" applyProtection="1">
      <protection hidden="1"/>
    </xf>
    <xf numFmtId="0" fontId="42" fillId="34" borderId="0" xfId="0" applyFont="1" applyFill="1" applyBorder="1" applyProtection="1">
      <protection hidden="1"/>
    </xf>
    <xf numFmtId="0" fontId="58" fillId="37" borderId="0" xfId="0" applyFont="1" applyFill="1" applyBorder="1" applyAlignment="1" applyProtection="1">
      <protection hidden="1"/>
    </xf>
    <xf numFmtId="0" fontId="47" fillId="34" borderId="0" xfId="0" applyFont="1" applyFill="1" applyBorder="1" applyAlignment="1" applyProtection="1">
      <alignment vertical="center"/>
      <protection hidden="1"/>
    </xf>
    <xf numFmtId="0" fontId="62" fillId="34" borderId="0" xfId="0" applyFont="1" applyFill="1" applyBorder="1" applyAlignment="1" applyProtection="1">
      <alignment vertical="center"/>
      <protection hidden="1"/>
    </xf>
    <xf numFmtId="0" fontId="42" fillId="34" borderId="19" xfId="0" applyFont="1" applyFill="1" applyBorder="1" applyProtection="1">
      <protection hidden="1"/>
    </xf>
    <xf numFmtId="0" fontId="42" fillId="34" borderId="20" xfId="0" applyFont="1" applyFill="1" applyBorder="1" applyProtection="1">
      <protection hidden="1"/>
    </xf>
    <xf numFmtId="0" fontId="61" fillId="37" borderId="20" xfId="0" applyFont="1" applyFill="1" applyBorder="1" applyAlignment="1" applyProtection="1">
      <protection hidden="1"/>
    </xf>
    <xf numFmtId="0" fontId="62" fillId="34" borderId="20" xfId="0" applyFont="1" applyFill="1" applyBorder="1" applyAlignment="1" applyProtection="1">
      <alignment vertical="center"/>
      <protection hidden="1"/>
    </xf>
    <xf numFmtId="0" fontId="18" fillId="34" borderId="32" xfId="0" applyFont="1" applyFill="1" applyBorder="1" applyProtection="1">
      <protection hidden="1"/>
    </xf>
    <xf numFmtId="0" fontId="67" fillId="39" borderId="23" xfId="0" applyFont="1" applyFill="1" applyBorder="1" applyProtection="1">
      <protection hidden="1"/>
    </xf>
    <xf numFmtId="0" fontId="67" fillId="39" borderId="0" xfId="0" applyFont="1" applyFill="1" applyBorder="1" applyProtection="1">
      <protection hidden="1"/>
    </xf>
    <xf numFmtId="0" fontId="59" fillId="39" borderId="0" xfId="0" applyFont="1" applyFill="1" applyBorder="1" applyProtection="1">
      <protection hidden="1"/>
    </xf>
    <xf numFmtId="0" fontId="45" fillId="40" borderId="0" xfId="0" applyFont="1" applyFill="1" applyBorder="1" applyProtection="1">
      <protection hidden="1"/>
    </xf>
    <xf numFmtId="0" fontId="46" fillId="40" borderId="0" xfId="0" applyFont="1" applyFill="1" applyBorder="1" applyProtection="1">
      <protection hidden="1"/>
    </xf>
    <xf numFmtId="0" fontId="47" fillId="40" borderId="25" xfId="0" applyFont="1" applyFill="1" applyBorder="1" applyAlignment="1" applyProtection="1">
      <alignment vertical="center"/>
      <protection hidden="1"/>
    </xf>
    <xf numFmtId="0" fontId="72" fillId="40" borderId="0" xfId="0" applyFont="1" applyFill="1" applyBorder="1" applyAlignment="1" applyProtection="1">
      <alignment horizontal="center" vertical="center"/>
      <protection hidden="1"/>
    </xf>
    <xf numFmtId="0" fontId="68" fillId="40" borderId="0" xfId="0" applyFont="1" applyFill="1" applyBorder="1" applyProtection="1">
      <protection hidden="1"/>
    </xf>
    <xf numFmtId="0" fontId="59" fillId="39" borderId="25" xfId="0" applyFont="1" applyFill="1" applyBorder="1" applyProtection="1">
      <protection hidden="1"/>
    </xf>
    <xf numFmtId="0" fontId="70" fillId="39" borderId="0" xfId="0" applyFont="1" applyFill="1" applyBorder="1" applyAlignment="1" applyProtection="1">
      <alignment horizontal="right"/>
      <protection hidden="1"/>
    </xf>
    <xf numFmtId="0" fontId="68" fillId="40" borderId="0" xfId="0" quotePrefix="1" applyFont="1" applyFill="1" applyBorder="1" applyProtection="1">
      <protection hidden="1"/>
    </xf>
    <xf numFmtId="0" fontId="65" fillId="40" borderId="0" xfId="0" applyFont="1" applyFill="1" applyBorder="1" applyProtection="1">
      <protection hidden="1"/>
    </xf>
    <xf numFmtId="0" fontId="59" fillId="39" borderId="23" xfId="0" applyFont="1" applyFill="1" applyBorder="1" applyProtection="1">
      <protection hidden="1"/>
    </xf>
    <xf numFmtId="0" fontId="59" fillId="39" borderId="0" xfId="0" applyFont="1" applyFill="1" applyBorder="1" applyAlignment="1" applyProtection="1">
      <alignment horizontal="center"/>
      <protection hidden="1"/>
    </xf>
    <xf numFmtId="165" fontId="59" fillId="39" borderId="0" xfId="0" applyNumberFormat="1" applyFont="1" applyFill="1" applyBorder="1" applyProtection="1">
      <protection hidden="1"/>
    </xf>
    <xf numFmtId="166" fontId="45" fillId="40" borderId="0" xfId="0" applyNumberFormat="1" applyFont="1" applyFill="1" applyBorder="1" applyProtection="1">
      <protection hidden="1"/>
    </xf>
    <xf numFmtId="166" fontId="46" fillId="40" borderId="0" xfId="0" applyNumberFormat="1" applyFont="1" applyFill="1" applyBorder="1" applyProtection="1">
      <protection hidden="1"/>
    </xf>
    <xf numFmtId="166" fontId="60" fillId="40" borderId="25" xfId="0" applyNumberFormat="1" applyFont="1" applyFill="1" applyBorder="1" applyAlignment="1" applyProtection="1">
      <alignment horizontal="left"/>
      <protection hidden="1"/>
    </xf>
    <xf numFmtId="166" fontId="47" fillId="40" borderId="25" xfId="0" applyNumberFormat="1" applyFont="1" applyFill="1" applyBorder="1" applyAlignment="1" applyProtection="1">
      <alignment vertical="center"/>
      <protection hidden="1"/>
    </xf>
    <xf numFmtId="0" fontId="60" fillId="40" borderId="0" xfId="0" applyFont="1" applyFill="1" applyBorder="1" applyProtection="1">
      <protection hidden="1"/>
    </xf>
    <xf numFmtId="164" fontId="59" fillId="39" borderId="0" xfId="0" applyNumberFormat="1" applyFont="1" applyFill="1" applyBorder="1" applyProtection="1">
      <protection hidden="1"/>
    </xf>
    <xf numFmtId="44" fontId="59" fillId="39" borderId="0" xfId="0" applyNumberFormat="1" applyFont="1" applyFill="1" applyBorder="1" applyProtection="1">
      <protection hidden="1"/>
    </xf>
    <xf numFmtId="1" fontId="59" fillId="39" borderId="0" xfId="0" applyNumberFormat="1" applyFont="1" applyFill="1" applyBorder="1" applyAlignment="1" applyProtection="1">
      <protection hidden="1"/>
    </xf>
    <xf numFmtId="167" fontId="60" fillId="40" borderId="25" xfId="0" applyNumberFormat="1" applyFont="1" applyFill="1" applyBorder="1" applyAlignment="1" applyProtection="1">
      <alignment horizontal="left"/>
      <protection hidden="1"/>
    </xf>
    <xf numFmtId="1" fontId="60" fillId="40" borderId="0" xfId="0" applyNumberFormat="1" applyFont="1" applyFill="1" applyBorder="1" applyProtection="1">
      <protection hidden="1"/>
    </xf>
    <xf numFmtId="44" fontId="60" fillId="40" borderId="0" xfId="0" applyNumberFormat="1" applyFont="1" applyFill="1" applyBorder="1" applyProtection="1">
      <protection hidden="1"/>
    </xf>
    <xf numFmtId="44" fontId="60" fillId="40" borderId="25" xfId="0" applyNumberFormat="1" applyFont="1" applyFill="1" applyBorder="1" applyProtection="1">
      <protection hidden="1"/>
    </xf>
    <xf numFmtId="0" fontId="63" fillId="39" borderId="23" xfId="0" applyFont="1" applyFill="1" applyBorder="1" applyProtection="1">
      <protection hidden="1"/>
    </xf>
    <xf numFmtId="0" fontId="61" fillId="40" borderId="0" xfId="0" applyFont="1" applyFill="1" applyBorder="1" applyProtection="1">
      <protection hidden="1"/>
    </xf>
    <xf numFmtId="0" fontId="62" fillId="40" borderId="25" xfId="0" applyFont="1" applyFill="1" applyBorder="1" applyAlignment="1" applyProtection="1">
      <alignment vertical="center"/>
      <protection hidden="1"/>
    </xf>
    <xf numFmtId="0" fontId="76" fillId="41" borderId="0" xfId="0" applyFont="1" applyFill="1" applyBorder="1" applyAlignment="1" applyProtection="1">
      <alignment horizontal="right" vertical="center"/>
      <protection hidden="1"/>
    </xf>
    <xf numFmtId="0" fontId="77" fillId="41" borderId="0" xfId="0" applyFont="1" applyFill="1" applyBorder="1" applyAlignment="1" applyProtection="1">
      <alignment horizontal="right" vertical="center"/>
      <protection hidden="1"/>
    </xf>
    <xf numFmtId="167" fontId="65" fillId="40" borderId="0" xfId="0" applyNumberFormat="1" applyFont="1" applyFill="1" applyBorder="1" applyProtection="1">
      <protection locked="0"/>
    </xf>
    <xf numFmtId="3" fontId="60" fillId="40" borderId="25" xfId="0" applyNumberFormat="1" applyFont="1" applyFill="1" applyBorder="1" applyAlignment="1" applyProtection="1">
      <alignment horizontal="center"/>
      <protection hidden="1"/>
    </xf>
    <xf numFmtId="0" fontId="30" fillId="0" borderId="0" xfId="0" applyFont="1" applyBorder="1" applyAlignment="1" applyProtection="1">
      <alignment horizontal="center" vertical="center"/>
      <protection hidden="1"/>
    </xf>
    <xf numFmtId="0" fontId="77" fillId="36" borderId="0" xfId="0" applyFont="1" applyFill="1" applyBorder="1" applyAlignment="1" applyProtection="1">
      <alignment horizontal="right" vertical="center"/>
      <protection hidden="1"/>
    </xf>
    <xf numFmtId="0" fontId="59" fillId="39" borderId="0" xfId="0" applyFont="1" applyFill="1" applyBorder="1" applyAlignment="1" applyProtection="1">
      <alignment horizontal="left"/>
      <protection hidden="1"/>
    </xf>
    <xf numFmtId="3" fontId="64" fillId="40" borderId="0" xfId="0" applyNumberFormat="1" applyFont="1" applyFill="1" applyBorder="1" applyAlignment="1" applyProtection="1">
      <alignment horizontal="right"/>
      <protection hidden="1"/>
    </xf>
    <xf numFmtId="168" fontId="46" fillId="40" borderId="0" xfId="0" applyNumberFormat="1" applyFont="1" applyFill="1" applyBorder="1" applyAlignment="1" applyProtection="1">
      <alignment horizontal="right"/>
      <protection hidden="1"/>
    </xf>
    <xf numFmtId="165" fontId="60" fillId="40" borderId="0" xfId="0" applyNumberFormat="1" applyFont="1" applyFill="1" applyBorder="1" applyAlignment="1" applyProtection="1">
      <alignment horizontal="right"/>
      <protection hidden="1"/>
    </xf>
    <xf numFmtId="166" fontId="60" fillId="40" borderId="0" xfId="0" applyNumberFormat="1" applyFont="1" applyFill="1" applyBorder="1" applyAlignment="1" applyProtection="1">
      <alignment horizontal="right"/>
      <protection hidden="1"/>
    </xf>
    <xf numFmtId="166" fontId="45" fillId="40" borderId="0" xfId="0" applyNumberFormat="1" applyFont="1" applyFill="1" applyBorder="1" applyAlignment="1" applyProtection="1">
      <alignment horizontal="right"/>
      <protection hidden="1"/>
    </xf>
    <xf numFmtId="166" fontId="46" fillId="40" borderId="0" xfId="0" applyNumberFormat="1" applyFont="1" applyFill="1" applyBorder="1" applyAlignment="1" applyProtection="1">
      <alignment horizontal="right"/>
      <protection hidden="1"/>
    </xf>
    <xf numFmtId="166" fontId="47" fillId="40" borderId="0" xfId="0" applyNumberFormat="1" applyFont="1" applyFill="1" applyBorder="1" applyAlignment="1" applyProtection="1">
      <alignment horizontal="right" vertical="center"/>
      <protection hidden="1"/>
    </xf>
    <xf numFmtId="167" fontId="60" fillId="40" borderId="0" xfId="0" applyNumberFormat="1" applyFont="1" applyFill="1" applyBorder="1" applyAlignment="1" applyProtection="1">
      <alignment horizontal="right"/>
      <protection hidden="1"/>
    </xf>
    <xf numFmtId="0" fontId="63" fillId="39" borderId="10" xfId="0" applyFont="1" applyFill="1" applyBorder="1" applyAlignment="1" applyProtection="1">
      <protection hidden="1"/>
    </xf>
    <xf numFmtId="0" fontId="63" fillId="39" borderId="11" xfId="0" applyFont="1" applyFill="1" applyBorder="1" applyProtection="1">
      <protection hidden="1"/>
    </xf>
    <xf numFmtId="167" fontId="60" fillId="40" borderId="11" xfId="0" applyNumberFormat="1" applyFont="1" applyFill="1" applyBorder="1" applyProtection="1">
      <protection hidden="1"/>
    </xf>
    <xf numFmtId="0" fontId="60" fillId="40" borderId="11" xfId="0" quotePrefix="1" applyFont="1" applyFill="1" applyBorder="1" applyAlignment="1" applyProtection="1">
      <alignment horizontal="right"/>
      <protection hidden="1"/>
    </xf>
    <xf numFmtId="44" fontId="60" fillId="40" borderId="11" xfId="0" applyNumberFormat="1" applyFont="1" applyFill="1" applyBorder="1" applyAlignment="1" applyProtection="1">
      <protection hidden="1"/>
    </xf>
    <xf numFmtId="44" fontId="60" fillId="40" borderId="11" xfId="0" applyNumberFormat="1" applyFont="1" applyFill="1" applyBorder="1" applyProtection="1">
      <protection hidden="1"/>
    </xf>
    <xf numFmtId="0" fontId="61" fillId="37" borderId="0" xfId="0" applyFont="1" applyFill="1" applyBorder="1" applyProtection="1">
      <protection hidden="1"/>
    </xf>
    <xf numFmtId="0" fontId="80" fillId="39" borderId="23" xfId="0" applyFont="1" applyFill="1" applyBorder="1" applyAlignment="1" applyProtection="1">
      <alignment horizontal="left"/>
      <protection hidden="1"/>
    </xf>
    <xf numFmtId="0" fontId="80" fillId="39" borderId="0" xfId="0" applyFont="1" applyFill="1" applyBorder="1" applyAlignment="1" applyProtection="1">
      <alignment horizontal="left"/>
      <protection hidden="1"/>
    </xf>
    <xf numFmtId="0" fontId="81" fillId="0" borderId="0" xfId="0" applyFont="1" applyProtection="1">
      <protection hidden="1"/>
    </xf>
    <xf numFmtId="0" fontId="82" fillId="34" borderId="21" xfId="0" applyFont="1" applyFill="1" applyBorder="1" applyProtection="1">
      <protection hidden="1"/>
    </xf>
    <xf numFmtId="0" fontId="82" fillId="34" borderId="0" xfId="0" applyFont="1" applyFill="1" applyBorder="1" applyProtection="1">
      <protection hidden="1"/>
    </xf>
    <xf numFmtId="0" fontId="83" fillId="39" borderId="23" xfId="0" applyFont="1" applyFill="1" applyBorder="1" applyProtection="1">
      <protection hidden="1"/>
    </xf>
    <xf numFmtId="0" fontId="84" fillId="39" borderId="23" xfId="0" applyFont="1" applyFill="1" applyBorder="1" applyAlignment="1" applyProtection="1">
      <alignment horizontal="left"/>
      <protection hidden="1"/>
    </xf>
    <xf numFmtId="0" fontId="84" fillId="39" borderId="0" xfId="0" applyFont="1" applyFill="1" applyBorder="1" applyAlignment="1" applyProtection="1">
      <alignment horizontal="left"/>
      <protection hidden="1"/>
    </xf>
    <xf numFmtId="0" fontId="83" fillId="40" borderId="0" xfId="0" applyFont="1" applyFill="1" applyBorder="1" applyProtection="1">
      <protection hidden="1"/>
    </xf>
    <xf numFmtId="0" fontId="85" fillId="40" borderId="25" xfId="0" applyFont="1" applyFill="1" applyBorder="1" applyAlignment="1" applyProtection="1">
      <alignment vertical="center"/>
      <protection hidden="1"/>
    </xf>
    <xf numFmtId="0" fontId="85" fillId="34" borderId="0" xfId="0" applyFont="1" applyFill="1" applyBorder="1" applyAlignment="1" applyProtection="1">
      <alignment vertical="center"/>
      <protection hidden="1"/>
    </xf>
    <xf numFmtId="0" fontId="86" fillId="34" borderId="22" xfId="0" applyFont="1" applyFill="1" applyBorder="1" applyProtection="1">
      <protection hidden="1"/>
    </xf>
    <xf numFmtId="0" fontId="86" fillId="0" borderId="0" xfId="0" applyFont="1" applyProtection="1">
      <protection hidden="1"/>
    </xf>
    <xf numFmtId="0" fontId="70" fillId="40" borderId="11" xfId="0" applyFont="1" applyFill="1" applyBorder="1" applyAlignment="1" applyProtection="1">
      <alignment horizontal="center"/>
      <protection locked="0"/>
    </xf>
    <xf numFmtId="0" fontId="84" fillId="39" borderId="25" xfId="0" applyFont="1" applyFill="1" applyBorder="1" applyAlignment="1" applyProtection="1">
      <alignment horizontal="left"/>
      <protection hidden="1"/>
    </xf>
    <xf numFmtId="0" fontId="80" fillId="39" borderId="25" xfId="0" applyFont="1" applyFill="1" applyBorder="1" applyAlignment="1" applyProtection="1">
      <alignment horizontal="left"/>
      <protection hidden="1"/>
    </xf>
    <xf numFmtId="0" fontId="84" fillId="39" borderId="26" xfId="0" applyFont="1" applyFill="1" applyBorder="1" applyAlignment="1" applyProtection="1">
      <alignment horizontal="left"/>
      <protection hidden="1"/>
    </xf>
    <xf numFmtId="0" fontId="88" fillId="39" borderId="27" xfId="0" applyFont="1" applyFill="1" applyBorder="1" applyAlignment="1" applyProtection="1">
      <alignment horizontal="left"/>
      <protection hidden="1"/>
    </xf>
    <xf numFmtId="0" fontId="88" fillId="39" borderId="28" xfId="0" applyFont="1" applyFill="1" applyBorder="1" applyAlignment="1" applyProtection="1">
      <alignment horizontal="left"/>
      <protection hidden="1"/>
    </xf>
    <xf numFmtId="44" fontId="60" fillId="40" borderId="36" xfId="0" applyNumberFormat="1" applyFont="1" applyFill="1" applyBorder="1" applyProtection="1">
      <protection hidden="1"/>
    </xf>
    <xf numFmtId="0" fontId="63" fillId="39" borderId="37" xfId="0" applyFont="1" applyFill="1" applyBorder="1" applyAlignment="1" applyProtection="1">
      <protection hidden="1"/>
    </xf>
    <xf numFmtId="0" fontId="63" fillId="39" borderId="38" xfId="0" applyFont="1" applyFill="1" applyBorder="1" applyProtection="1">
      <protection hidden="1"/>
    </xf>
    <xf numFmtId="167" fontId="64" fillId="40" borderId="38" xfId="0" applyNumberFormat="1" applyFont="1" applyFill="1" applyBorder="1" applyProtection="1">
      <protection hidden="1"/>
    </xf>
    <xf numFmtId="0" fontId="64" fillId="40" borderId="38" xfId="0" quotePrefix="1" applyFont="1" applyFill="1" applyBorder="1" applyAlignment="1" applyProtection="1">
      <alignment horizontal="right"/>
      <protection hidden="1"/>
    </xf>
    <xf numFmtId="44" fontId="60" fillId="40" borderId="38" xfId="0" applyNumberFormat="1" applyFont="1" applyFill="1" applyBorder="1" applyAlignment="1" applyProtection="1">
      <protection hidden="1"/>
    </xf>
    <xf numFmtId="44" fontId="60" fillId="40" borderId="38" xfId="0" applyNumberFormat="1" applyFont="1" applyFill="1" applyBorder="1" applyProtection="1">
      <protection hidden="1"/>
    </xf>
    <xf numFmtId="44" fontId="60" fillId="40" borderId="39" xfId="0" applyNumberFormat="1" applyFont="1" applyFill="1" applyBorder="1" applyProtection="1">
      <protection hidden="1"/>
    </xf>
    <xf numFmtId="0" fontId="87" fillId="40" borderId="38" xfId="0" applyFont="1" applyFill="1" applyBorder="1" applyAlignment="1" applyProtection="1">
      <alignment horizontal="center"/>
      <protection hidden="1"/>
    </xf>
    <xf numFmtId="0" fontId="77" fillId="36" borderId="10" xfId="0" applyFont="1" applyFill="1" applyBorder="1" applyAlignment="1" applyProtection="1">
      <protection hidden="1"/>
    </xf>
    <xf numFmtId="0" fontId="77" fillId="36" borderId="11" xfId="0" applyFont="1" applyFill="1" applyBorder="1" applyAlignment="1" applyProtection="1">
      <protection hidden="1"/>
    </xf>
    <xf numFmtId="0" fontId="77" fillId="36" borderId="24" xfId="0" applyFont="1" applyFill="1" applyBorder="1" applyAlignment="1" applyProtection="1">
      <protection hidden="1"/>
    </xf>
    <xf numFmtId="3" fontId="65" fillId="40" borderId="0" xfId="0" applyNumberFormat="1" applyFont="1" applyFill="1" applyBorder="1" applyProtection="1">
      <protection hidden="1"/>
    </xf>
    <xf numFmtId="169" fontId="78" fillId="40" borderId="0" xfId="0" applyNumberFormat="1" applyFont="1" applyFill="1" applyBorder="1" applyAlignment="1" applyProtection="1">
      <alignment horizontal="center"/>
      <protection hidden="1"/>
    </xf>
    <xf numFmtId="0" fontId="78" fillId="40" borderId="0" xfId="0" applyFont="1" applyFill="1" applyBorder="1" applyProtection="1">
      <protection hidden="1"/>
    </xf>
    <xf numFmtId="0" fontId="84" fillId="39" borderId="23" xfId="0" applyFont="1" applyFill="1" applyBorder="1" applyProtection="1">
      <protection hidden="1"/>
    </xf>
    <xf numFmtId="0" fontId="84" fillId="39" borderId="0" xfId="0" applyFont="1" applyFill="1" applyBorder="1" applyProtection="1">
      <protection hidden="1"/>
    </xf>
    <xf numFmtId="0" fontId="89" fillId="39" borderId="0" xfId="0" applyFont="1" applyFill="1" applyBorder="1" applyAlignment="1" applyProtection="1">
      <alignment horizontal="right"/>
      <protection hidden="1"/>
    </xf>
    <xf numFmtId="0" fontId="90" fillId="40" borderId="0" xfId="0" quotePrefix="1" applyFont="1" applyFill="1" applyBorder="1" applyProtection="1">
      <protection hidden="1"/>
    </xf>
    <xf numFmtId="0" fontId="91" fillId="40" borderId="0" xfId="0" applyFont="1" applyFill="1" applyBorder="1" applyProtection="1">
      <protection hidden="1"/>
    </xf>
    <xf numFmtId="0" fontId="90" fillId="40" borderId="0" xfId="0" applyFont="1" applyFill="1" applyBorder="1" applyProtection="1">
      <protection hidden="1"/>
    </xf>
    <xf numFmtId="0" fontId="92" fillId="40" borderId="0" xfId="0" applyFont="1" applyFill="1" applyBorder="1" applyProtection="1">
      <protection hidden="1"/>
    </xf>
    <xf numFmtId="0" fontId="82" fillId="40" borderId="0" xfId="0" applyFont="1" applyFill="1" applyBorder="1" applyProtection="1">
      <protection hidden="1"/>
    </xf>
    <xf numFmtId="0" fontId="94" fillId="40" borderId="25" xfId="0" applyFont="1" applyFill="1" applyBorder="1" applyAlignment="1" applyProtection="1">
      <alignment vertical="center"/>
      <protection hidden="1"/>
    </xf>
    <xf numFmtId="0" fontId="95" fillId="37" borderId="0" xfId="0" applyFont="1" applyFill="1" applyBorder="1" applyAlignment="1" applyProtection="1">
      <protection hidden="1"/>
    </xf>
    <xf numFmtId="0" fontId="89" fillId="39" borderId="0" xfId="0" applyFont="1" applyFill="1" applyBorder="1" applyAlignment="1" applyProtection="1">
      <alignment horizontal="right"/>
      <protection locked="0"/>
    </xf>
    <xf numFmtId="0" fontId="83" fillId="39" borderId="0" xfId="0" applyFont="1" applyFill="1" applyBorder="1" applyProtection="1">
      <protection hidden="1"/>
    </xf>
    <xf numFmtId="0" fontId="83" fillId="39" borderId="25" xfId="0" applyFont="1" applyFill="1" applyBorder="1" applyProtection="1">
      <protection hidden="1"/>
    </xf>
    <xf numFmtId="0" fontId="94" fillId="34" borderId="0" xfId="0" applyFont="1" applyFill="1" applyBorder="1" applyAlignment="1" applyProtection="1">
      <alignment vertical="center"/>
      <protection hidden="1"/>
    </xf>
    <xf numFmtId="0" fontId="88" fillId="39" borderId="0" xfId="0" applyFont="1" applyFill="1" applyBorder="1" applyAlignment="1" applyProtection="1">
      <alignment horizontal="left"/>
      <protection hidden="1"/>
    </xf>
    <xf numFmtId="167" fontId="97" fillId="40" borderId="38" xfId="0" applyNumberFormat="1" applyFont="1" applyFill="1" applyBorder="1" applyProtection="1">
      <protection hidden="1"/>
    </xf>
    <xf numFmtId="167" fontId="98" fillId="40" borderId="11" xfId="0" applyNumberFormat="1" applyFont="1" applyFill="1" applyBorder="1" applyProtection="1">
      <protection hidden="1"/>
    </xf>
    <xf numFmtId="0" fontId="75" fillId="38" borderId="23" xfId="0" applyFont="1" applyFill="1" applyBorder="1" applyAlignment="1" applyProtection="1">
      <alignment horizontal="center"/>
      <protection hidden="1"/>
    </xf>
    <xf numFmtId="0" fontId="75" fillId="38" borderId="0" xfId="0" applyFont="1" applyFill="1" applyBorder="1" applyAlignment="1" applyProtection="1">
      <alignment horizontal="center"/>
      <protection hidden="1"/>
    </xf>
    <xf numFmtId="0" fontId="75" fillId="38" borderId="25" xfId="0" applyFont="1" applyFill="1" applyBorder="1" applyAlignment="1" applyProtection="1">
      <alignment horizontal="center"/>
      <protection hidden="1"/>
    </xf>
    <xf numFmtId="0" fontId="34" fillId="0" borderId="0" xfId="0" applyNumberFormat="1" applyFon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30" fillId="0" borderId="10"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0" fontId="30" fillId="0" borderId="13" xfId="0" applyFont="1" applyBorder="1" applyAlignment="1" applyProtection="1">
      <alignment horizontal="center" vertical="center"/>
      <protection hidden="1"/>
    </xf>
    <xf numFmtId="0" fontId="30" fillId="0" borderId="14" xfId="0" applyFont="1" applyBorder="1" applyAlignment="1" applyProtection="1">
      <alignment horizontal="center" vertical="center"/>
      <protection hidden="1"/>
    </xf>
    <xf numFmtId="0" fontId="30" fillId="0" borderId="15" xfId="0" applyFont="1" applyBorder="1" applyAlignment="1" applyProtection="1">
      <alignment horizontal="center" vertical="center"/>
      <protection hidden="1"/>
    </xf>
    <xf numFmtId="0" fontId="33" fillId="0" borderId="0" xfId="0" applyNumberFormat="1" applyFont="1" applyFill="1" applyAlignment="1" applyProtection="1">
      <alignment vertical="center"/>
      <protection hidden="1"/>
    </xf>
    <xf numFmtId="0" fontId="39" fillId="33" borderId="16" xfId="0" applyNumberFormat="1" applyFont="1" applyFill="1" applyBorder="1" applyAlignment="1" applyProtection="1">
      <alignment horizontal="left" vertical="center"/>
      <protection hidden="1"/>
    </xf>
    <xf numFmtId="0" fontId="39" fillId="33" borderId="17" xfId="0" applyNumberFormat="1" applyFont="1" applyFill="1" applyBorder="1" applyAlignment="1" applyProtection="1">
      <alignment horizontal="left" vertical="center"/>
      <protection hidden="1"/>
    </xf>
    <xf numFmtId="0" fontId="41" fillId="33" borderId="17" xfId="0" applyNumberFormat="1" applyFont="1" applyFill="1" applyBorder="1" applyAlignment="1" applyProtection="1">
      <alignment horizontal="right" vertical="center"/>
      <protection hidden="1"/>
    </xf>
    <xf numFmtId="0" fontId="50" fillId="34" borderId="17" xfId="0" applyNumberFormat="1" applyFont="1" applyFill="1" applyBorder="1" applyAlignment="1" applyProtection="1">
      <alignment horizontal="left" vertical="center"/>
      <protection hidden="1"/>
    </xf>
    <xf numFmtId="0" fontId="50" fillId="34" borderId="18" xfId="0" applyNumberFormat="1" applyFont="1" applyFill="1" applyBorder="1" applyAlignment="1" applyProtection="1">
      <alignment horizontal="left" vertical="center"/>
      <protection hidden="1"/>
    </xf>
    <xf numFmtId="0" fontId="69" fillId="33" borderId="16" xfId="0" applyFont="1" applyFill="1" applyBorder="1" applyAlignment="1" applyProtection="1">
      <alignment horizontal="left" vertical="center"/>
      <protection hidden="1"/>
    </xf>
    <xf numFmtId="0" fontId="69" fillId="33" borderId="17" xfId="0" applyFont="1" applyFill="1" applyBorder="1" applyAlignment="1" applyProtection="1">
      <alignment horizontal="left" vertical="center"/>
      <protection hidden="1"/>
    </xf>
    <xf numFmtId="0" fontId="96" fillId="33" borderId="17" xfId="0" applyFont="1" applyFill="1" applyBorder="1" applyAlignment="1" applyProtection="1">
      <alignment horizontal="right" vertical="center"/>
      <protection hidden="1"/>
    </xf>
    <xf numFmtId="0" fontId="74" fillId="0" borderId="0" xfId="0" applyFont="1" applyAlignment="1" applyProtection="1">
      <alignment horizontal="center" vertical="center"/>
      <protection hidden="1"/>
    </xf>
    <xf numFmtId="0" fontId="0" fillId="0" borderId="0" xfId="0" applyProtection="1">
      <protection hidden="1"/>
    </xf>
    <xf numFmtId="0" fontId="72" fillId="40" borderId="0" xfId="0" applyFont="1" applyFill="1" applyBorder="1" applyAlignment="1" applyProtection="1">
      <alignment horizontal="center" vertical="center"/>
      <protection hidden="1"/>
    </xf>
    <xf numFmtId="3" fontId="70" fillId="39" borderId="0" xfId="0" applyNumberFormat="1" applyFont="1" applyFill="1" applyBorder="1" applyAlignment="1" applyProtection="1">
      <protection locked="0"/>
    </xf>
    <xf numFmtId="0" fontId="70" fillId="39" borderId="0" xfId="0" applyFont="1" applyFill="1" applyBorder="1" applyAlignment="1" applyProtection="1">
      <alignment horizontal="right"/>
      <protection locked="0"/>
    </xf>
    <xf numFmtId="0" fontId="71" fillId="39" borderId="0" xfId="0" applyFont="1" applyFill="1" applyBorder="1" applyAlignment="1" applyProtection="1">
      <alignment horizontal="right"/>
      <protection hidden="1"/>
    </xf>
    <xf numFmtId="14" fontId="52" fillId="35" borderId="0" xfId="0" applyNumberFormat="1" applyFont="1" applyFill="1" applyAlignment="1" applyProtection="1">
      <alignment horizontal="left"/>
      <protection hidden="1"/>
    </xf>
    <xf numFmtId="0" fontId="57" fillId="33" borderId="21" xfId="0" quotePrefix="1" applyFont="1" applyFill="1" applyBorder="1" applyAlignment="1" applyProtection="1">
      <alignment horizontal="center" vertical="center"/>
      <protection hidden="1"/>
    </xf>
    <xf numFmtId="0" fontId="57" fillId="33" borderId="0" xfId="0" applyFont="1" applyFill="1" applyBorder="1" applyAlignment="1" applyProtection="1">
      <alignment horizontal="center" vertical="center"/>
      <protection hidden="1"/>
    </xf>
    <xf numFmtId="0" fontId="66" fillId="40" borderId="27" xfId="0" applyFont="1" applyFill="1" applyBorder="1" applyAlignment="1" applyProtection="1">
      <alignment horizontal="right"/>
      <protection hidden="1"/>
    </xf>
    <xf numFmtId="0" fontId="66" fillId="40" borderId="28" xfId="0" applyFont="1" applyFill="1" applyBorder="1" applyAlignment="1" applyProtection="1">
      <alignment horizontal="right"/>
      <protection hidden="1"/>
    </xf>
    <xf numFmtId="0" fontId="75" fillId="38" borderId="10" xfId="0" applyFont="1" applyFill="1" applyBorder="1" applyAlignment="1" applyProtection="1">
      <alignment horizontal="center"/>
      <protection hidden="1"/>
    </xf>
    <xf numFmtId="0" fontId="75" fillId="38" borderId="11" xfId="0" applyFont="1" applyFill="1" applyBorder="1" applyAlignment="1" applyProtection="1">
      <alignment horizontal="center"/>
      <protection hidden="1"/>
    </xf>
    <xf numFmtId="0" fontId="75" fillId="38" borderId="24" xfId="0" applyFont="1" applyFill="1" applyBorder="1" applyAlignment="1" applyProtection="1">
      <alignment horizontal="center"/>
      <protection hidden="1"/>
    </xf>
    <xf numFmtId="0" fontId="61" fillId="38" borderId="23" xfId="0" applyFont="1" applyFill="1" applyBorder="1" applyAlignment="1" applyProtection="1">
      <protection hidden="1"/>
    </xf>
    <xf numFmtId="0" fontId="61" fillId="38" borderId="0" xfId="0" applyFont="1" applyFill="1" applyBorder="1" applyAlignment="1" applyProtection="1">
      <protection hidden="1"/>
    </xf>
    <xf numFmtId="0" fontId="61" fillId="38" borderId="25" xfId="0" applyFont="1" applyFill="1" applyBorder="1" applyAlignment="1" applyProtection="1">
      <protection hidden="1"/>
    </xf>
    <xf numFmtId="0" fontId="61" fillId="38" borderId="26" xfId="0" applyFont="1" applyFill="1" applyBorder="1" applyAlignment="1" applyProtection="1">
      <protection hidden="1"/>
    </xf>
    <xf numFmtId="0" fontId="61" fillId="38" borderId="27" xfId="0" applyFont="1" applyFill="1" applyBorder="1" applyAlignment="1" applyProtection="1">
      <protection hidden="1"/>
    </xf>
    <xf numFmtId="0" fontId="61" fillId="38" borderId="28" xfId="0" applyFont="1" applyFill="1" applyBorder="1" applyAlignment="1" applyProtection="1">
      <protection hidden="1"/>
    </xf>
    <xf numFmtId="167" fontId="60" fillId="40" borderId="11" xfId="0" applyNumberFormat="1" applyFont="1" applyFill="1" applyBorder="1" applyAlignment="1" applyProtection="1">
      <alignment horizontal="left"/>
      <protection hidden="1"/>
    </xf>
    <xf numFmtId="167" fontId="64" fillId="40" borderId="38" xfId="0" applyNumberFormat="1" applyFont="1" applyFill="1" applyBorder="1" applyAlignment="1" applyProtection="1">
      <alignment horizontal="left"/>
      <protection hidden="1"/>
    </xf>
    <xf numFmtId="44" fontId="64" fillId="40" borderId="38" xfId="0" applyNumberFormat="1" applyFont="1" applyFill="1" applyBorder="1" applyAlignment="1" applyProtection="1">
      <alignment horizontal="left"/>
      <protection hidden="1"/>
    </xf>
    <xf numFmtId="0" fontId="79" fillId="36" borderId="10" xfId="0" applyFont="1" applyFill="1" applyBorder="1" applyAlignment="1" applyProtection="1">
      <alignment horizontal="left"/>
      <protection hidden="1"/>
    </xf>
    <xf numFmtId="0" fontId="79" fillId="36" borderId="11" xfId="0" applyFont="1" applyFill="1" applyBorder="1" applyAlignment="1" applyProtection="1">
      <alignment horizontal="left"/>
      <protection hidden="1"/>
    </xf>
    <xf numFmtId="0" fontId="79" fillId="36" borderId="24" xfId="0" applyFont="1" applyFill="1" applyBorder="1" applyAlignment="1" applyProtection="1">
      <alignment horizontal="left"/>
      <protection hidden="1"/>
    </xf>
    <xf numFmtId="0" fontId="66" fillId="40" borderId="26" xfId="0" applyFont="1" applyFill="1" applyBorder="1" applyAlignment="1" applyProtection="1">
      <alignment horizontal="left"/>
      <protection hidden="1"/>
    </xf>
    <xf numFmtId="0" fontId="66" fillId="40" borderId="27" xfId="0" applyFont="1" applyFill="1" applyBorder="1" applyAlignment="1" applyProtection="1">
      <alignment horizontal="left"/>
      <protection hidden="1"/>
    </xf>
    <xf numFmtId="0" fontId="78" fillId="40" borderId="0" xfId="0" applyFont="1" applyFill="1" applyBorder="1" applyAlignment="1" applyProtection="1">
      <alignment horizontal="right"/>
      <protection hidden="1"/>
    </xf>
    <xf numFmtId="0" fontId="93" fillId="40" borderId="0" xfId="0" applyFont="1" applyFill="1" applyBorder="1" applyAlignment="1" applyProtection="1">
      <alignment horizontal="center" vertical="center"/>
      <protection hidden="1"/>
    </xf>
    <xf numFmtId="0" fontId="72" fillId="40" borderId="33" xfId="0" applyFont="1" applyFill="1" applyBorder="1" applyAlignment="1" applyProtection="1">
      <alignment horizontal="left" vertical="center"/>
      <protection hidden="1"/>
    </xf>
    <xf numFmtId="0" fontId="72" fillId="40" borderId="34" xfId="0" applyFont="1" applyFill="1" applyBorder="1" applyAlignment="1" applyProtection="1">
      <alignment horizontal="left" vertical="center"/>
      <protection hidden="1"/>
    </xf>
    <xf numFmtId="0" fontId="72" fillId="40" borderId="35" xfId="0" applyFont="1" applyFill="1" applyBorder="1" applyAlignment="1" applyProtection="1">
      <alignment horizontal="left" vertical="center"/>
      <protection hidden="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1.png"/><Relationship Id="rId18" Type="http://schemas.openxmlformats.org/officeDocument/2006/relationships/hyperlink" Target="http://www.key-can.nl/Systeembeheer.htm" TargetMode="External"/><Relationship Id="rId26" Type="http://schemas.openxmlformats.org/officeDocument/2006/relationships/image" Target="../media/image17.png"/><Relationship Id="rId3" Type="http://schemas.openxmlformats.org/officeDocument/2006/relationships/image" Target="../media/image3.wmf"/><Relationship Id="rId21" Type="http://schemas.openxmlformats.org/officeDocument/2006/relationships/image" Target="../media/image15.png"/><Relationship Id="rId34" Type="http://schemas.openxmlformats.org/officeDocument/2006/relationships/image" Target="../media/image21.png"/><Relationship Id="rId7" Type="http://schemas.openxmlformats.org/officeDocument/2006/relationships/image" Target="../media/image6.png"/><Relationship Id="rId12" Type="http://schemas.openxmlformats.org/officeDocument/2006/relationships/hyperlink" Target="http://www.key-can.nl/aanpak.htm" TargetMode="External"/><Relationship Id="rId17" Type="http://schemas.openxmlformats.org/officeDocument/2006/relationships/image" Target="../media/image13.png"/><Relationship Id="rId25" Type="http://schemas.openxmlformats.org/officeDocument/2006/relationships/hyperlink" Target="http://www.key-can.nl/Software.htm" TargetMode="External"/><Relationship Id="rId33" Type="http://schemas.openxmlformats.org/officeDocument/2006/relationships/hyperlink" Target="http://www.key-can.nl/Project.htm" TargetMode="External"/><Relationship Id="rId2" Type="http://schemas.openxmlformats.org/officeDocument/2006/relationships/image" Target="../media/image2.png"/><Relationship Id="rId16" Type="http://schemas.openxmlformats.org/officeDocument/2006/relationships/hyperlink" Target="http://www.key-can.nl/Apple.htm" TargetMode="External"/><Relationship Id="rId20" Type="http://schemas.openxmlformats.org/officeDocument/2006/relationships/hyperlink" Target="http://www.key-can.nl/Hardware.htm" TargetMode="External"/><Relationship Id="rId29" Type="http://schemas.openxmlformats.org/officeDocument/2006/relationships/hyperlink" Target="http://www.key-can.nl/DataRecovery.htm" TargetMode="External"/><Relationship Id="rId1" Type="http://schemas.openxmlformats.org/officeDocument/2006/relationships/image" Target="../media/image1.png"/><Relationship Id="rId6" Type="http://schemas.openxmlformats.org/officeDocument/2006/relationships/image" Target="../media/image5.jpeg"/><Relationship Id="rId11" Type="http://schemas.openxmlformats.org/officeDocument/2006/relationships/image" Target="../media/image10.jpeg"/><Relationship Id="rId24" Type="http://schemas.openxmlformats.org/officeDocument/2006/relationships/image" Target="../media/image16.png"/><Relationship Id="rId32" Type="http://schemas.openxmlformats.org/officeDocument/2006/relationships/image" Target="../media/image20.png"/><Relationship Id="rId37" Type="http://schemas.openxmlformats.org/officeDocument/2006/relationships/hyperlink" Target="http://www.key-can.nl/handboekict/handboek.htm" TargetMode="External"/><Relationship Id="rId5" Type="http://schemas.openxmlformats.org/officeDocument/2006/relationships/image" Target="http://www.go-on.cz/soubory/Image/lenovo_business_partner.gif" TargetMode="External"/><Relationship Id="rId15" Type="http://schemas.openxmlformats.org/officeDocument/2006/relationships/image" Target="../media/image12.png"/><Relationship Id="rId23" Type="http://schemas.openxmlformats.org/officeDocument/2006/relationships/hyperlink" Target="http://www.key-can.nl/Netwerken.htm" TargetMode="External"/><Relationship Id="rId28" Type="http://schemas.openxmlformats.org/officeDocument/2006/relationships/image" Target="../media/image18.png"/><Relationship Id="rId36" Type="http://schemas.openxmlformats.org/officeDocument/2006/relationships/hyperlink" Target="http://www.key-can.nl/Remote.htm" TargetMode="External"/><Relationship Id="rId10" Type="http://schemas.openxmlformats.org/officeDocument/2006/relationships/image" Target="../media/image9.png"/><Relationship Id="rId19" Type="http://schemas.openxmlformats.org/officeDocument/2006/relationships/image" Target="../media/image14.png"/><Relationship Id="rId31" Type="http://schemas.openxmlformats.org/officeDocument/2006/relationships/hyperlink" Target="http://www.key-can.nl/Cloud.htm" TargetMode="External"/><Relationship Id="rId4" Type="http://schemas.openxmlformats.org/officeDocument/2006/relationships/image" Target="../media/image4.png"/><Relationship Id="rId9" Type="http://schemas.openxmlformats.org/officeDocument/2006/relationships/image" Target="../media/image8.png"/><Relationship Id="rId14" Type="http://schemas.openxmlformats.org/officeDocument/2006/relationships/hyperlink" Target="http://www.key-can.nl/International.htm" TargetMode="External"/><Relationship Id="rId22" Type="http://schemas.openxmlformats.org/officeDocument/2006/relationships/hyperlink" Target="http://www.key-can.nl/Webhosting.htm" TargetMode="External"/><Relationship Id="rId27" Type="http://schemas.openxmlformats.org/officeDocument/2006/relationships/hyperlink" Target="http://www.key-can.nl/Telefonie.htm" TargetMode="External"/><Relationship Id="rId30" Type="http://schemas.openxmlformats.org/officeDocument/2006/relationships/image" Target="../media/image19.png"/><Relationship Id="rId35" Type="http://schemas.openxmlformats.org/officeDocument/2006/relationships/hyperlink" Target="http://www.key-can.nl/TroubleSHooting.ht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67</xdr:row>
      <xdr:rowOff>66675</xdr:rowOff>
    </xdr:from>
    <xdr:to>
      <xdr:col>28</xdr:col>
      <xdr:colOff>429126</xdr:colOff>
      <xdr:row>77</xdr:row>
      <xdr:rowOff>1068</xdr:rowOff>
    </xdr:to>
    <xdr:pic>
      <xdr:nvPicPr>
        <xdr:cNvPr id="35" name="Afbeelding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5895975"/>
          <a:ext cx="10601324" cy="1839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0</xdr:row>
      <xdr:rowOff>123825</xdr:rowOff>
    </xdr:from>
    <xdr:to>
      <xdr:col>3</xdr:col>
      <xdr:colOff>731738</xdr:colOff>
      <xdr:row>7</xdr:row>
      <xdr:rowOff>104975</xdr:rowOff>
    </xdr:to>
    <xdr:pic>
      <xdr:nvPicPr>
        <xdr:cNvPr id="18" name="Afbeelding 1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 y="123825"/>
          <a:ext cx="1036538" cy="1428950"/>
        </a:xfrm>
        <a:prstGeom prst="rect">
          <a:avLst/>
        </a:prstGeom>
      </xdr:spPr>
    </xdr:pic>
    <xdr:clientData/>
  </xdr:twoCellAnchor>
  <xdr:twoCellAnchor>
    <xdr:from>
      <xdr:col>24</xdr:col>
      <xdr:colOff>323850</xdr:colOff>
      <xdr:row>0</xdr:row>
      <xdr:rowOff>187052</xdr:rowOff>
    </xdr:from>
    <xdr:to>
      <xdr:col>26</xdr:col>
      <xdr:colOff>219075</xdr:colOff>
      <xdr:row>1</xdr:row>
      <xdr:rowOff>512944</xdr:rowOff>
    </xdr:to>
    <xdr:pic>
      <xdr:nvPicPr>
        <xdr:cNvPr id="19"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05925" y="187052"/>
          <a:ext cx="895350" cy="516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361951</xdr:colOff>
      <xdr:row>3</xdr:row>
      <xdr:rowOff>82361</xdr:rowOff>
    </xdr:from>
    <xdr:to>
      <xdr:col>26</xdr:col>
      <xdr:colOff>133350</xdr:colOff>
      <xdr:row>8</xdr:row>
      <xdr:rowOff>12109</xdr:rowOff>
    </xdr:to>
    <xdr:pic>
      <xdr:nvPicPr>
        <xdr:cNvPr id="20" name="Afbeelding 19" descr="http://www.go-on.cz/soubory/Image/lenovo_business_partner.gif"/>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9344026" y="920561"/>
          <a:ext cx="771524" cy="691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41764</xdr:colOff>
      <xdr:row>0</xdr:row>
      <xdr:rowOff>47626</xdr:rowOff>
    </xdr:from>
    <xdr:to>
      <xdr:col>19</xdr:col>
      <xdr:colOff>537500</xdr:colOff>
      <xdr:row>1</xdr:row>
      <xdr:rowOff>438150</xdr:rowOff>
    </xdr:to>
    <xdr:pic>
      <xdr:nvPicPr>
        <xdr:cNvPr id="21" name="Afbeelding 20" descr="XRES_en"/>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242539" y="47626"/>
          <a:ext cx="1010086" cy="581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295275</xdr:colOff>
      <xdr:row>5</xdr:row>
      <xdr:rowOff>87922</xdr:rowOff>
    </xdr:from>
    <xdr:to>
      <xdr:col>23</xdr:col>
      <xdr:colOff>123825</xdr:colOff>
      <xdr:row>8</xdr:row>
      <xdr:rowOff>121826</xdr:rowOff>
    </xdr:to>
    <xdr:pic>
      <xdr:nvPicPr>
        <xdr:cNvPr id="22" name="Afbeelding 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829550" y="1230922"/>
          <a:ext cx="962025" cy="491104"/>
        </a:xfrm>
        <a:prstGeom prst="rect">
          <a:avLst/>
        </a:prstGeom>
      </xdr:spPr>
    </xdr:pic>
    <xdr:clientData/>
  </xdr:twoCellAnchor>
  <xdr:twoCellAnchor editAs="oneCell">
    <xdr:from>
      <xdr:col>14</xdr:col>
      <xdr:colOff>771525</xdr:colOff>
      <xdr:row>4</xdr:row>
      <xdr:rowOff>114298</xdr:rowOff>
    </xdr:from>
    <xdr:to>
      <xdr:col>16</xdr:col>
      <xdr:colOff>9224</xdr:colOff>
      <xdr:row>6</xdr:row>
      <xdr:rowOff>142873</xdr:rowOff>
    </xdr:to>
    <xdr:pic>
      <xdr:nvPicPr>
        <xdr:cNvPr id="23" name="Afbeelding 2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362575" y="1104898"/>
          <a:ext cx="818848" cy="333375"/>
        </a:xfrm>
        <a:prstGeom prst="rect">
          <a:avLst/>
        </a:prstGeom>
      </xdr:spPr>
    </xdr:pic>
    <xdr:clientData/>
  </xdr:twoCellAnchor>
  <xdr:twoCellAnchor editAs="oneCell">
    <xdr:from>
      <xdr:col>15</xdr:col>
      <xdr:colOff>247651</xdr:colOff>
      <xdr:row>1</xdr:row>
      <xdr:rowOff>333375</xdr:rowOff>
    </xdr:from>
    <xdr:to>
      <xdr:col>15</xdr:col>
      <xdr:colOff>714375</xdr:colOff>
      <xdr:row>3</xdr:row>
      <xdr:rowOff>95250</xdr:rowOff>
    </xdr:to>
    <xdr:pic>
      <xdr:nvPicPr>
        <xdr:cNvPr id="24" name="Afbeelding 23"/>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648326" y="523875"/>
          <a:ext cx="466724" cy="409575"/>
        </a:xfrm>
        <a:prstGeom prst="rect">
          <a:avLst/>
        </a:prstGeom>
      </xdr:spPr>
    </xdr:pic>
    <xdr:clientData/>
  </xdr:twoCellAnchor>
  <xdr:twoCellAnchor editAs="oneCell">
    <xdr:from>
      <xdr:col>17</xdr:col>
      <xdr:colOff>95251</xdr:colOff>
      <xdr:row>4</xdr:row>
      <xdr:rowOff>151157</xdr:rowOff>
    </xdr:from>
    <xdr:to>
      <xdr:col>19</xdr:col>
      <xdr:colOff>628652</xdr:colOff>
      <xdr:row>8</xdr:row>
      <xdr:rowOff>63361</xdr:rowOff>
    </xdr:to>
    <xdr:pic>
      <xdr:nvPicPr>
        <xdr:cNvPr id="25" name="Afbeelding 24"/>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496051" y="1141757"/>
          <a:ext cx="857250" cy="521804"/>
        </a:xfrm>
        <a:prstGeom prst="rect">
          <a:avLst/>
        </a:prstGeom>
      </xdr:spPr>
    </xdr:pic>
    <xdr:clientData/>
  </xdr:twoCellAnchor>
  <xdr:twoCellAnchor editAs="oneCell">
    <xdr:from>
      <xdr:col>20</xdr:col>
      <xdr:colOff>171450</xdr:colOff>
      <xdr:row>0</xdr:row>
      <xdr:rowOff>133350</xdr:rowOff>
    </xdr:from>
    <xdr:to>
      <xdr:col>22</xdr:col>
      <xdr:colOff>28576</xdr:colOff>
      <xdr:row>1</xdr:row>
      <xdr:rowOff>401292</xdr:rowOff>
    </xdr:to>
    <xdr:pic>
      <xdr:nvPicPr>
        <xdr:cNvPr id="26" name="Afbeelding 25" descr="Toshiba Partner Program Membe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705725" y="133350"/>
          <a:ext cx="857250" cy="458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12</xdr:row>
      <xdr:rowOff>28575</xdr:rowOff>
    </xdr:from>
    <xdr:to>
      <xdr:col>2</xdr:col>
      <xdr:colOff>57150</xdr:colOff>
      <xdr:row>12</xdr:row>
      <xdr:rowOff>171450</xdr:rowOff>
    </xdr:to>
    <xdr:pic>
      <xdr:nvPicPr>
        <xdr:cNvPr id="3961" name="Stroomdiagram: Verbindingslijn 18">
          <a:hlinkClick xmlns:r="http://schemas.openxmlformats.org/officeDocument/2006/relationships" r:id="rId12"/>
        </xdr:cNvPr>
        <xdr:cNvPicPr>
          <a:picLocks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7625" y="2162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13</xdr:row>
      <xdr:rowOff>28575</xdr:rowOff>
    </xdr:from>
    <xdr:to>
      <xdr:col>2</xdr:col>
      <xdr:colOff>57150</xdr:colOff>
      <xdr:row>13</xdr:row>
      <xdr:rowOff>171450</xdr:rowOff>
    </xdr:to>
    <xdr:pic>
      <xdr:nvPicPr>
        <xdr:cNvPr id="3962" name="Picture 602">
          <a:hlinkClick xmlns:r="http://schemas.openxmlformats.org/officeDocument/2006/relationships" r:id="rId14" tgtFrame="_parent"/>
        </xdr:cNvPr>
        <xdr:cNvPicPr>
          <a:picLocks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7625" y="235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14</xdr:row>
      <xdr:rowOff>19050</xdr:rowOff>
    </xdr:from>
    <xdr:to>
      <xdr:col>2</xdr:col>
      <xdr:colOff>57150</xdr:colOff>
      <xdr:row>14</xdr:row>
      <xdr:rowOff>171450</xdr:rowOff>
    </xdr:to>
    <xdr:pic>
      <xdr:nvPicPr>
        <xdr:cNvPr id="3963" name="Picture 603">
          <a:hlinkClick xmlns:r="http://schemas.openxmlformats.org/officeDocument/2006/relationships" r:id="rId16" tgtFrame="_parent"/>
        </xdr:cNvPr>
        <xdr:cNvPicPr>
          <a:picLocks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7625" y="2533650"/>
          <a:ext cx="14287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12</xdr:row>
      <xdr:rowOff>19050</xdr:rowOff>
    </xdr:from>
    <xdr:to>
      <xdr:col>8</xdr:col>
      <xdr:colOff>57150</xdr:colOff>
      <xdr:row>12</xdr:row>
      <xdr:rowOff>161925</xdr:rowOff>
    </xdr:to>
    <xdr:pic>
      <xdr:nvPicPr>
        <xdr:cNvPr id="3964" name="Picture 604">
          <a:hlinkClick xmlns:r="http://schemas.openxmlformats.org/officeDocument/2006/relationships" r:id="rId18" tgtFrame="_parent"/>
        </xdr:cNvPr>
        <xdr:cNvPicPr>
          <a:picLocks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171700" y="2152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13</xdr:row>
      <xdr:rowOff>28575</xdr:rowOff>
    </xdr:from>
    <xdr:to>
      <xdr:col>8</xdr:col>
      <xdr:colOff>57150</xdr:colOff>
      <xdr:row>13</xdr:row>
      <xdr:rowOff>171450</xdr:rowOff>
    </xdr:to>
    <xdr:pic>
      <xdr:nvPicPr>
        <xdr:cNvPr id="3965" name="Picture 605">
          <a:hlinkClick xmlns:r="http://schemas.openxmlformats.org/officeDocument/2006/relationships" r:id="rId20" tgtFrame="_parent"/>
        </xdr:cNvPr>
        <xdr:cNvPicPr>
          <a:picLocks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171700" y="235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47625</xdr:colOff>
      <xdr:row>14</xdr:row>
      <xdr:rowOff>19050</xdr:rowOff>
    </xdr:from>
    <xdr:to>
      <xdr:col>8</xdr:col>
      <xdr:colOff>57150</xdr:colOff>
      <xdr:row>14</xdr:row>
      <xdr:rowOff>161925</xdr:rowOff>
    </xdr:to>
    <xdr:pic>
      <xdr:nvPicPr>
        <xdr:cNvPr id="3966" name="Picture 606">
          <a:hlinkClick xmlns:r="http://schemas.openxmlformats.org/officeDocument/2006/relationships" r:id="rId22" tgtFrame="_parent"/>
        </xdr:cNvPr>
        <xdr:cNvPicPr>
          <a:picLocks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2171700" y="2533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12</xdr:row>
      <xdr:rowOff>28575</xdr:rowOff>
    </xdr:from>
    <xdr:to>
      <xdr:col>13</xdr:col>
      <xdr:colOff>57150</xdr:colOff>
      <xdr:row>12</xdr:row>
      <xdr:rowOff>161925</xdr:rowOff>
    </xdr:to>
    <xdr:pic>
      <xdr:nvPicPr>
        <xdr:cNvPr id="3967" name="Picture 607">
          <a:hlinkClick xmlns:r="http://schemas.openxmlformats.org/officeDocument/2006/relationships" r:id="rId23" tgtFrame="_parent"/>
        </xdr:cNvPr>
        <xdr:cNvPicPr>
          <a:picLocks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314825" y="2162175"/>
          <a:ext cx="1333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13</xdr:row>
      <xdr:rowOff>28575</xdr:rowOff>
    </xdr:from>
    <xdr:to>
      <xdr:col>13</xdr:col>
      <xdr:colOff>57150</xdr:colOff>
      <xdr:row>13</xdr:row>
      <xdr:rowOff>161925</xdr:rowOff>
    </xdr:to>
    <xdr:pic>
      <xdr:nvPicPr>
        <xdr:cNvPr id="3968" name="Picture 608">
          <a:hlinkClick xmlns:r="http://schemas.openxmlformats.org/officeDocument/2006/relationships" r:id="rId25" tgtFrame="_parent"/>
        </xdr:cNvPr>
        <xdr:cNvPicPr>
          <a:picLocks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305300" y="2352675"/>
          <a:ext cx="1428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14</xdr:row>
      <xdr:rowOff>28575</xdr:rowOff>
    </xdr:from>
    <xdr:to>
      <xdr:col>13</xdr:col>
      <xdr:colOff>57150</xdr:colOff>
      <xdr:row>14</xdr:row>
      <xdr:rowOff>161925</xdr:rowOff>
    </xdr:to>
    <xdr:pic>
      <xdr:nvPicPr>
        <xdr:cNvPr id="3969" name="Picture 609">
          <a:hlinkClick xmlns:r="http://schemas.openxmlformats.org/officeDocument/2006/relationships" r:id="rId27" tgtFrame="_parent"/>
        </xdr:cNvPr>
        <xdr:cNvPicPr>
          <a:picLocks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305300" y="2543175"/>
          <a:ext cx="1428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47625</xdr:colOff>
      <xdr:row>12</xdr:row>
      <xdr:rowOff>28575</xdr:rowOff>
    </xdr:from>
    <xdr:to>
      <xdr:col>18</xdr:col>
      <xdr:colOff>57150</xdr:colOff>
      <xdr:row>12</xdr:row>
      <xdr:rowOff>171450</xdr:rowOff>
    </xdr:to>
    <xdr:pic>
      <xdr:nvPicPr>
        <xdr:cNvPr id="3970" name="Picture 610">
          <a:hlinkClick xmlns:r="http://schemas.openxmlformats.org/officeDocument/2006/relationships" r:id="rId29" tgtFrame="_parent"/>
        </xdr:cNvPr>
        <xdr:cNvPicPr>
          <a:picLocks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438900" y="2162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57150</xdr:colOff>
      <xdr:row>13</xdr:row>
      <xdr:rowOff>19050</xdr:rowOff>
    </xdr:from>
    <xdr:to>
      <xdr:col>18</xdr:col>
      <xdr:colOff>57150</xdr:colOff>
      <xdr:row>13</xdr:row>
      <xdr:rowOff>171450</xdr:rowOff>
    </xdr:to>
    <xdr:pic>
      <xdr:nvPicPr>
        <xdr:cNvPr id="3971" name="Picture 611">
          <a:hlinkClick xmlns:r="http://schemas.openxmlformats.org/officeDocument/2006/relationships" r:id="rId31" tgtFrame="_parent"/>
        </xdr:cNvPr>
        <xdr:cNvPicPr>
          <a:picLocks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448425" y="2343150"/>
          <a:ext cx="1333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57150</xdr:colOff>
      <xdr:row>14</xdr:row>
      <xdr:rowOff>19050</xdr:rowOff>
    </xdr:from>
    <xdr:to>
      <xdr:col>18</xdr:col>
      <xdr:colOff>57150</xdr:colOff>
      <xdr:row>14</xdr:row>
      <xdr:rowOff>161925</xdr:rowOff>
    </xdr:to>
    <xdr:pic>
      <xdr:nvPicPr>
        <xdr:cNvPr id="3972" name="Picture 612">
          <a:hlinkClick xmlns:r="http://schemas.openxmlformats.org/officeDocument/2006/relationships" r:id="rId33" tgtFrame="_parent"/>
        </xdr:cNvPr>
        <xdr:cNvPicPr>
          <a:picLocks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448425" y="2533650"/>
          <a:ext cx="13335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47625</xdr:colOff>
      <xdr:row>12</xdr:row>
      <xdr:rowOff>28575</xdr:rowOff>
    </xdr:from>
    <xdr:to>
      <xdr:col>23</xdr:col>
      <xdr:colOff>57150</xdr:colOff>
      <xdr:row>12</xdr:row>
      <xdr:rowOff>171450</xdr:rowOff>
    </xdr:to>
    <xdr:pic>
      <xdr:nvPicPr>
        <xdr:cNvPr id="3973" name="Picture 613">
          <a:hlinkClick xmlns:r="http://schemas.openxmlformats.org/officeDocument/2006/relationships" r:id="rId35" tgtFrame="_parent"/>
        </xdr:cNvPr>
        <xdr:cNvPicPr>
          <a:picLocks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572500" y="2162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47625</xdr:colOff>
      <xdr:row>13</xdr:row>
      <xdr:rowOff>28575</xdr:rowOff>
    </xdr:from>
    <xdr:to>
      <xdr:col>23</xdr:col>
      <xdr:colOff>57150</xdr:colOff>
      <xdr:row>13</xdr:row>
      <xdr:rowOff>171450</xdr:rowOff>
    </xdr:to>
    <xdr:pic>
      <xdr:nvPicPr>
        <xdr:cNvPr id="3974" name="Picture 614">
          <a:hlinkClick xmlns:r="http://schemas.openxmlformats.org/officeDocument/2006/relationships" r:id="rId36" tgtFrame="_parent"/>
        </xdr:cNvPr>
        <xdr:cNvPicPr>
          <a:picLocks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572500" y="2352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47625</xdr:colOff>
      <xdr:row>14</xdr:row>
      <xdr:rowOff>19050</xdr:rowOff>
    </xdr:from>
    <xdr:to>
      <xdr:col>23</xdr:col>
      <xdr:colOff>57150</xdr:colOff>
      <xdr:row>14</xdr:row>
      <xdr:rowOff>161925</xdr:rowOff>
    </xdr:to>
    <xdr:pic>
      <xdr:nvPicPr>
        <xdr:cNvPr id="3975" name="Picture 615">
          <a:hlinkClick xmlns:r="http://schemas.openxmlformats.org/officeDocument/2006/relationships" r:id="rId37" tgtFrame="_parent"/>
        </xdr:cNvPr>
        <xdr:cNvPicPr>
          <a:picLocks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572500" y="2533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94"/>
  <sheetViews>
    <sheetView showGridLines="0" tabSelected="1" zoomScaleNormal="100" workbookViewId="0">
      <selection activeCell="T3" sqref="T3:X4"/>
    </sheetView>
  </sheetViews>
  <sheetFormatPr defaultRowHeight="15" x14ac:dyDescent="0.25"/>
  <cols>
    <col min="1" max="2" width="2" style="62" customWidth="1"/>
    <col min="3" max="3" width="2.85546875" style="62" customWidth="1"/>
    <col min="4" max="4" width="12.140625" style="2" customWidth="1"/>
    <col min="5" max="5" width="2" style="2" customWidth="1"/>
    <col min="6" max="6" width="10" style="3" customWidth="1"/>
    <col min="7" max="7" width="2.85546875" style="62" customWidth="1"/>
    <col min="8" max="8" width="2" style="62" customWidth="1"/>
    <col min="9" max="9" width="2.85546875" style="62" customWidth="1"/>
    <col min="10" max="11" width="12.140625" style="62" customWidth="1"/>
    <col min="12" max="12" width="2.85546875" style="62" customWidth="1"/>
    <col min="13" max="13" width="2" style="62" customWidth="1"/>
    <col min="14" max="14" width="4" style="62" customWidth="1"/>
    <col min="15" max="15" width="11" style="62" customWidth="1"/>
    <col min="16" max="16" width="12.140625" style="62" customWidth="1"/>
    <col min="17" max="17" width="2.85546875" style="62" customWidth="1"/>
    <col min="18" max="18" width="2" style="62" customWidth="1"/>
    <col min="19" max="19" width="2.85546875" style="62" customWidth="1"/>
    <col min="20" max="21" width="12.140625" style="62" customWidth="1"/>
    <col min="22" max="22" width="2.85546875" style="62" customWidth="1"/>
    <col min="23" max="23" width="2" style="62" customWidth="1"/>
    <col min="24" max="24" width="2.85546875" style="62" customWidth="1"/>
    <col min="25" max="25" width="12" style="62" customWidth="1"/>
    <col min="26" max="26" width="3" style="62" customWidth="1"/>
    <col min="27" max="27" width="3.85546875" style="62" customWidth="1"/>
    <col min="28" max="28" width="1" style="62" customWidth="1"/>
    <col min="29" max="29" width="9.140625" style="62" customWidth="1"/>
    <col min="30" max="16384" width="9.140625" style="62"/>
  </cols>
  <sheetData>
    <row r="1" spans="2:29" ht="15" customHeight="1" x14ac:dyDescent="0.25">
      <c r="B1" s="1"/>
      <c r="C1" s="1"/>
      <c r="G1" s="1"/>
      <c r="H1" s="1"/>
      <c r="I1" s="1"/>
      <c r="J1" s="1"/>
      <c r="K1" s="1"/>
      <c r="L1" s="1"/>
      <c r="M1" s="1"/>
      <c r="N1" s="1"/>
      <c r="O1" s="1"/>
      <c r="P1" s="4"/>
      <c r="Q1" s="1"/>
      <c r="R1" s="1"/>
      <c r="S1" s="1"/>
      <c r="T1" s="1"/>
      <c r="U1" s="1"/>
      <c r="V1" s="1"/>
      <c r="W1" s="1"/>
      <c r="X1" s="1"/>
      <c r="Y1" s="1"/>
      <c r="Z1" s="1"/>
      <c r="AA1" s="1"/>
      <c r="AB1" s="1"/>
      <c r="AC1" s="1"/>
    </row>
    <row r="2" spans="2:29" ht="42" customHeight="1" x14ac:dyDescent="0.25">
      <c r="B2" s="5"/>
      <c r="C2" s="5"/>
      <c r="D2" s="6"/>
      <c r="E2" s="6"/>
      <c r="F2" s="192" t="s">
        <v>0</v>
      </c>
      <c r="G2" s="192"/>
      <c r="H2" s="192"/>
      <c r="I2" s="192"/>
      <c r="J2" s="192"/>
      <c r="K2" s="192"/>
      <c r="L2" s="192"/>
      <c r="M2" s="192"/>
      <c r="N2" s="192"/>
      <c r="O2" s="192"/>
      <c r="P2" s="7"/>
      <c r="Q2" s="7"/>
      <c r="R2" s="7"/>
      <c r="S2" s="8"/>
      <c r="T2" s="9"/>
      <c r="U2" s="10"/>
      <c r="V2" s="10"/>
      <c r="W2" s="1"/>
      <c r="X2" s="1"/>
      <c r="Y2" s="1"/>
      <c r="Z2" s="1"/>
      <c r="AA2" s="1"/>
      <c r="AB2" s="1"/>
      <c r="AC2" s="1"/>
    </row>
    <row r="3" spans="2:29" ht="9" customHeight="1" x14ac:dyDescent="0.25">
      <c r="B3" s="1"/>
      <c r="C3" s="1"/>
      <c r="D3" s="11"/>
      <c r="E3" s="11"/>
      <c r="F3" s="12"/>
      <c r="G3" s="1"/>
      <c r="H3" s="1"/>
      <c r="I3" s="1"/>
      <c r="J3" s="1"/>
      <c r="K3" s="13"/>
      <c r="L3" s="13"/>
      <c r="M3" s="13"/>
      <c r="N3" s="13"/>
      <c r="O3" s="13"/>
      <c r="P3" s="13"/>
      <c r="Q3" s="1"/>
      <c r="R3" s="1"/>
      <c r="S3" s="1"/>
      <c r="T3" s="193" t="s">
        <v>1</v>
      </c>
      <c r="U3" s="194"/>
      <c r="V3" s="194"/>
      <c r="W3" s="194"/>
      <c r="X3" s="195"/>
      <c r="Y3" s="119"/>
      <c r="Z3" s="1"/>
      <c r="AA3" s="1"/>
      <c r="AB3" s="1"/>
      <c r="AC3" s="1"/>
    </row>
    <row r="4" spans="2:29" ht="12" customHeight="1" x14ac:dyDescent="0.25">
      <c r="B4" s="1"/>
      <c r="C4" s="1"/>
      <c r="D4" s="14"/>
      <c r="E4" s="199" t="s">
        <v>2</v>
      </c>
      <c r="F4" s="199"/>
      <c r="G4" s="199"/>
      <c r="H4" s="15"/>
      <c r="I4" s="15"/>
      <c r="J4" s="15"/>
      <c r="K4" s="13"/>
      <c r="L4" s="13"/>
      <c r="M4" s="13"/>
      <c r="N4" s="13"/>
      <c r="O4" s="13"/>
      <c r="P4" s="13"/>
      <c r="Q4" s="1"/>
      <c r="R4" s="1"/>
      <c r="S4" s="1"/>
      <c r="T4" s="196"/>
      <c r="U4" s="197"/>
      <c r="V4" s="197"/>
      <c r="W4" s="197"/>
      <c r="X4" s="198"/>
      <c r="Y4" s="119"/>
      <c r="Z4" s="1"/>
      <c r="AA4" s="1"/>
      <c r="AB4" s="1"/>
      <c r="AC4" s="1"/>
    </row>
    <row r="5" spans="2:29" ht="12" customHeight="1" x14ac:dyDescent="0.25">
      <c r="B5" s="1"/>
      <c r="C5" s="1"/>
      <c r="D5" s="14"/>
      <c r="E5" s="199" t="s">
        <v>3</v>
      </c>
      <c r="F5" s="199"/>
      <c r="G5" s="199"/>
      <c r="H5" s="199"/>
      <c r="I5" s="199"/>
      <c r="J5" s="199"/>
      <c r="K5" s="199"/>
      <c r="L5" s="199"/>
      <c r="M5" s="199"/>
      <c r="N5" s="199"/>
      <c r="O5" s="15"/>
      <c r="P5" s="16"/>
      <c r="Q5" s="13"/>
      <c r="R5" s="13"/>
      <c r="S5" s="13"/>
      <c r="T5" s="13"/>
      <c r="U5" s="13"/>
      <c r="V5" s="13"/>
      <c r="W5" s="13"/>
      <c r="X5" s="13"/>
      <c r="Y5" s="13"/>
      <c r="Z5" s="1"/>
      <c r="AA5" s="1"/>
      <c r="AB5" s="1"/>
      <c r="AC5" s="1"/>
    </row>
    <row r="6" spans="2:29" ht="12" customHeight="1" x14ac:dyDescent="0.25">
      <c r="B6" s="1"/>
      <c r="C6" s="1"/>
      <c r="D6" s="14"/>
      <c r="E6" s="64" t="s">
        <v>4</v>
      </c>
      <c r="F6" s="191" t="s">
        <v>5</v>
      </c>
      <c r="G6" s="191"/>
      <c r="H6" s="191"/>
      <c r="I6" s="191"/>
      <c r="J6" s="191"/>
      <c r="K6" s="17"/>
      <c r="L6" s="16"/>
      <c r="M6" s="16"/>
      <c r="N6" s="16"/>
      <c r="O6" s="1"/>
      <c r="P6" s="13"/>
      <c r="Q6" s="13"/>
      <c r="R6" s="13"/>
      <c r="S6" s="13"/>
      <c r="T6" s="13"/>
      <c r="U6" s="13"/>
      <c r="V6" s="13"/>
      <c r="W6" s="13"/>
      <c r="X6" s="18"/>
      <c r="Y6" s="18"/>
      <c r="Z6" s="1"/>
      <c r="AA6" s="1"/>
      <c r="AB6" s="1"/>
      <c r="AC6" s="1"/>
    </row>
    <row r="7" spans="2:29" ht="12" customHeight="1" x14ac:dyDescent="0.25">
      <c r="B7" s="1"/>
      <c r="C7" s="1"/>
      <c r="D7" s="14"/>
      <c r="E7" s="64" t="s">
        <v>6</v>
      </c>
      <c r="F7" s="191" t="s">
        <v>7</v>
      </c>
      <c r="G7" s="191"/>
      <c r="H7" s="191"/>
      <c r="I7" s="191"/>
      <c r="J7" s="191"/>
      <c r="K7" s="17"/>
      <c r="L7" s="16"/>
      <c r="M7" s="16"/>
      <c r="N7" s="16"/>
      <c r="O7" s="1"/>
      <c r="P7" s="1"/>
      <c r="Q7" s="13"/>
      <c r="R7" s="13"/>
      <c r="S7" s="13"/>
      <c r="T7" s="13"/>
      <c r="U7" s="13"/>
      <c r="V7" s="13"/>
      <c r="W7" s="13"/>
      <c r="X7" s="18"/>
      <c r="Y7" s="18"/>
      <c r="Z7" s="1"/>
      <c r="AA7" s="1"/>
      <c r="AB7" s="1"/>
      <c r="AC7" s="1"/>
    </row>
    <row r="8" spans="2:29" ht="12" customHeight="1" x14ac:dyDescent="0.25">
      <c r="B8" s="1"/>
      <c r="C8" s="1"/>
      <c r="D8" s="14"/>
      <c r="E8" s="64" t="s">
        <v>8</v>
      </c>
      <c r="F8" s="191" t="s">
        <v>9</v>
      </c>
      <c r="G8" s="191"/>
      <c r="H8" s="191"/>
      <c r="I8" s="191"/>
      <c r="J8" s="191"/>
      <c r="K8" s="16"/>
      <c r="L8" s="19"/>
      <c r="M8" s="16"/>
      <c r="N8" s="16"/>
      <c r="O8" s="1"/>
      <c r="P8" s="1"/>
      <c r="Q8" s="18"/>
      <c r="R8" s="18"/>
      <c r="S8" s="18"/>
      <c r="T8" s="18"/>
      <c r="U8" s="18"/>
      <c r="V8" s="18"/>
      <c r="W8" s="18"/>
      <c r="X8" s="18"/>
      <c r="Y8" s="18"/>
      <c r="Z8" s="1"/>
      <c r="AA8" s="1"/>
      <c r="AB8" s="1"/>
      <c r="AC8" s="1"/>
    </row>
    <row r="9" spans="2:29" ht="12" customHeight="1" x14ac:dyDescent="0.25">
      <c r="B9" s="1"/>
      <c r="C9" s="1"/>
      <c r="D9" s="14"/>
      <c r="E9" s="64" t="s">
        <v>10</v>
      </c>
      <c r="F9" s="191" t="s">
        <v>11</v>
      </c>
      <c r="G9" s="191"/>
      <c r="H9" s="191"/>
      <c r="I9" s="191"/>
      <c r="J9" s="191"/>
      <c r="K9" s="191"/>
      <c r="L9" s="19"/>
      <c r="M9" s="16"/>
      <c r="N9" s="16"/>
      <c r="O9" s="1"/>
      <c r="P9" s="1"/>
      <c r="Q9" s="18"/>
      <c r="R9" s="18"/>
      <c r="S9" s="18"/>
      <c r="T9" s="18"/>
      <c r="U9" s="18"/>
      <c r="V9" s="18"/>
      <c r="W9" s="18"/>
      <c r="X9" s="18"/>
      <c r="Y9" s="18"/>
      <c r="Z9" s="1"/>
      <c r="AA9" s="1"/>
      <c r="AB9" s="1"/>
      <c r="AC9" s="1"/>
    </row>
    <row r="10" spans="2:29" ht="9.75" customHeight="1" thickBot="1" x14ac:dyDescent="0.3">
      <c r="B10" s="1"/>
      <c r="C10" s="1"/>
      <c r="D10" s="20"/>
      <c r="E10" s="20"/>
      <c r="G10" s="1"/>
      <c r="H10" s="1"/>
      <c r="I10" s="1"/>
      <c r="J10" s="1"/>
      <c r="K10" s="1"/>
      <c r="L10" s="1"/>
      <c r="M10" s="1"/>
      <c r="N10" s="1"/>
      <c r="O10" s="1"/>
      <c r="P10" s="1"/>
      <c r="Q10" s="1"/>
      <c r="R10" s="1"/>
      <c r="S10" s="1"/>
      <c r="T10" s="1"/>
      <c r="U10" s="1"/>
      <c r="V10" s="1"/>
      <c r="W10" s="1"/>
      <c r="X10" s="1"/>
      <c r="Y10" s="1"/>
      <c r="Z10" s="1"/>
      <c r="AA10" s="1"/>
      <c r="AB10" s="1"/>
      <c r="AC10" s="1"/>
    </row>
    <row r="11" spans="2:29" s="24" customFormat="1" ht="15" customHeight="1" thickTop="1" thickBot="1" x14ac:dyDescent="0.25">
      <c r="B11" s="200" t="s">
        <v>12</v>
      </c>
      <c r="C11" s="201"/>
      <c r="D11" s="201"/>
      <c r="E11" s="201"/>
      <c r="F11" s="201"/>
      <c r="G11" s="21"/>
      <c r="H11" s="21"/>
      <c r="I11" s="22"/>
      <c r="J11" s="22"/>
      <c r="K11" s="22"/>
      <c r="L11" s="22"/>
      <c r="M11" s="22"/>
      <c r="N11" s="22"/>
      <c r="O11" s="22"/>
      <c r="P11" s="22"/>
      <c r="Q11" s="22"/>
      <c r="R11" s="22"/>
      <c r="S11" s="22"/>
      <c r="T11" s="22"/>
      <c r="U11" s="202" t="s">
        <v>13</v>
      </c>
      <c r="V11" s="202"/>
      <c r="W11" s="202"/>
      <c r="X11" s="202"/>
      <c r="Y11" s="202"/>
      <c r="Z11" s="202"/>
      <c r="AA11" s="202"/>
      <c r="AB11" s="23"/>
    </row>
    <row r="12" spans="2:29" ht="5.25" customHeight="1" thickTop="1" thickBot="1" x14ac:dyDescent="0.3">
      <c r="B12" s="25"/>
      <c r="C12" s="25"/>
      <c r="D12" s="26"/>
      <c r="E12" s="26"/>
      <c r="F12" s="26"/>
      <c r="G12" s="27"/>
      <c r="H12" s="28"/>
      <c r="I12" s="28"/>
      <c r="J12" s="28"/>
      <c r="K12" s="28"/>
      <c r="L12" s="28"/>
      <c r="M12" s="28"/>
      <c r="N12" s="28"/>
      <c r="O12" s="28"/>
      <c r="P12" s="28"/>
      <c r="Q12" s="28"/>
      <c r="R12" s="28"/>
      <c r="S12" s="28"/>
      <c r="T12" s="28"/>
      <c r="U12" s="28"/>
      <c r="V12" s="28"/>
      <c r="W12" s="29"/>
      <c r="X12" s="29"/>
      <c r="Y12" s="29"/>
      <c r="Z12" s="30"/>
      <c r="AA12" s="30"/>
      <c r="AB12" s="1"/>
      <c r="AC12" s="1"/>
    </row>
    <row r="13" spans="2:29" s="36" customFormat="1" ht="15" customHeight="1" thickTop="1" thickBot="1" x14ac:dyDescent="0.3">
      <c r="B13" s="31"/>
      <c r="C13" s="32"/>
      <c r="D13" s="203" t="s">
        <v>14</v>
      </c>
      <c r="E13" s="203"/>
      <c r="F13" s="204"/>
      <c r="G13" s="33"/>
      <c r="H13" s="34"/>
      <c r="I13" s="35"/>
      <c r="J13" s="203" t="s">
        <v>15</v>
      </c>
      <c r="K13" s="204"/>
      <c r="L13" s="33"/>
      <c r="M13" s="34"/>
      <c r="N13" s="35"/>
      <c r="O13" s="203" t="s">
        <v>16</v>
      </c>
      <c r="P13" s="204"/>
      <c r="Q13" s="33"/>
      <c r="R13" s="34"/>
      <c r="S13" s="35"/>
      <c r="T13" s="203" t="s">
        <v>17</v>
      </c>
      <c r="U13" s="204"/>
      <c r="V13" s="33"/>
      <c r="W13" s="34"/>
      <c r="X13" s="35"/>
      <c r="Y13" s="203" t="s">
        <v>80</v>
      </c>
      <c r="Z13" s="203"/>
      <c r="AA13" s="203"/>
      <c r="AB13" s="204"/>
    </row>
    <row r="14" spans="2:29" s="41" customFormat="1" ht="15" customHeight="1" thickTop="1" thickBot="1" x14ac:dyDescent="0.35">
      <c r="B14" s="37"/>
      <c r="C14" s="38"/>
      <c r="D14" s="203" t="s">
        <v>18</v>
      </c>
      <c r="E14" s="203"/>
      <c r="F14" s="204"/>
      <c r="G14" s="33"/>
      <c r="H14" s="39"/>
      <c r="I14" s="40"/>
      <c r="J14" s="203" t="s">
        <v>19</v>
      </c>
      <c r="K14" s="204"/>
      <c r="L14" s="33"/>
      <c r="M14" s="39"/>
      <c r="N14" s="40"/>
      <c r="O14" s="203" t="s">
        <v>20</v>
      </c>
      <c r="P14" s="204"/>
      <c r="Q14" s="33"/>
      <c r="R14" s="39"/>
      <c r="S14" s="40"/>
      <c r="T14" s="203" t="s">
        <v>21</v>
      </c>
      <c r="U14" s="204"/>
      <c r="V14" s="33"/>
      <c r="W14" s="39"/>
      <c r="X14" s="40"/>
      <c r="Y14" s="203" t="s">
        <v>22</v>
      </c>
      <c r="Z14" s="203"/>
      <c r="AA14" s="203"/>
      <c r="AB14" s="204"/>
    </row>
    <row r="15" spans="2:29" s="41" customFormat="1" ht="15" customHeight="1" thickTop="1" thickBot="1" x14ac:dyDescent="0.35">
      <c r="B15" s="37"/>
      <c r="C15" s="38"/>
      <c r="D15" s="203" t="s">
        <v>23</v>
      </c>
      <c r="E15" s="203"/>
      <c r="F15" s="204"/>
      <c r="G15" s="33"/>
      <c r="H15" s="39"/>
      <c r="I15" s="40"/>
      <c r="J15" s="203" t="s">
        <v>24</v>
      </c>
      <c r="K15" s="204"/>
      <c r="L15" s="33"/>
      <c r="M15" s="39"/>
      <c r="N15" s="40"/>
      <c r="O15" s="203" t="s">
        <v>25</v>
      </c>
      <c r="P15" s="204"/>
      <c r="Q15" s="33"/>
      <c r="R15" s="39"/>
      <c r="S15" s="40"/>
      <c r="T15" s="203" t="s">
        <v>26</v>
      </c>
      <c r="U15" s="204"/>
      <c r="V15" s="33"/>
      <c r="W15" s="39"/>
      <c r="X15" s="40"/>
      <c r="Y15" s="203" t="s">
        <v>27</v>
      </c>
      <c r="Z15" s="203"/>
      <c r="AA15" s="203"/>
      <c r="AB15" s="204"/>
    </row>
    <row r="16" spans="2:29" ht="5.25" customHeight="1" thickTop="1" thickBot="1" x14ac:dyDescent="0.3">
      <c r="B16" s="25"/>
      <c r="C16" s="25"/>
      <c r="D16" s="26"/>
      <c r="E16" s="26"/>
      <c r="F16" s="26"/>
      <c r="G16" s="27"/>
      <c r="H16" s="28"/>
      <c r="I16" s="28"/>
      <c r="J16" s="28"/>
      <c r="K16" s="28"/>
      <c r="L16" s="28"/>
      <c r="M16" s="28"/>
      <c r="N16" s="28"/>
      <c r="O16" s="28"/>
      <c r="P16" s="28"/>
      <c r="Q16" s="28"/>
      <c r="R16" s="28"/>
      <c r="S16" s="28"/>
      <c r="T16" s="28"/>
      <c r="U16" s="28"/>
      <c r="V16" s="28"/>
      <c r="W16" s="29"/>
      <c r="X16" s="29"/>
      <c r="Y16" s="29"/>
      <c r="Z16" s="30"/>
      <c r="AA16" s="30"/>
      <c r="AB16" s="1"/>
      <c r="AC16" s="1"/>
    </row>
    <row r="17" spans="2:29" ht="15" customHeight="1" thickTop="1" thickBot="1" x14ac:dyDescent="0.3">
      <c r="B17" s="205" t="s">
        <v>12</v>
      </c>
      <c r="C17" s="206"/>
      <c r="D17" s="206"/>
      <c r="E17" s="206"/>
      <c r="F17" s="206"/>
      <c r="G17" s="42"/>
      <c r="H17" s="42"/>
      <c r="I17" s="42"/>
      <c r="J17" s="207" t="s">
        <v>79</v>
      </c>
      <c r="K17" s="207"/>
      <c r="L17" s="207"/>
      <c r="M17" s="207"/>
      <c r="N17" s="207"/>
      <c r="O17" s="207"/>
      <c r="P17" s="207"/>
      <c r="Q17" s="207"/>
      <c r="R17" s="207"/>
      <c r="S17" s="207"/>
      <c r="T17" s="207"/>
      <c r="U17" s="207"/>
      <c r="V17" s="207"/>
      <c r="W17" s="207"/>
      <c r="X17" s="207"/>
      <c r="Y17" s="207"/>
      <c r="Z17" s="207"/>
      <c r="AA17" s="207"/>
      <c r="AB17" s="43"/>
      <c r="AC17" s="1"/>
    </row>
    <row r="18" spans="2:29" ht="5.25" customHeight="1" thickTop="1" x14ac:dyDescent="0.25">
      <c r="B18" s="68"/>
      <c r="C18" s="69"/>
      <c r="D18" s="70"/>
      <c r="E18" s="70"/>
      <c r="F18" s="70"/>
      <c r="G18" s="71"/>
      <c r="H18" s="72"/>
      <c r="I18" s="72"/>
      <c r="J18" s="72"/>
      <c r="K18" s="72"/>
      <c r="L18" s="72"/>
      <c r="M18" s="72"/>
      <c r="N18" s="72"/>
      <c r="O18" s="72"/>
      <c r="P18" s="72"/>
      <c r="Q18" s="72"/>
      <c r="R18" s="72"/>
      <c r="S18" s="72"/>
      <c r="T18" s="72"/>
      <c r="U18" s="72"/>
      <c r="V18" s="72"/>
      <c r="W18" s="73"/>
      <c r="X18" s="73"/>
      <c r="Y18" s="73"/>
      <c r="Z18" s="74"/>
      <c r="AA18" s="74"/>
      <c r="AB18" s="75"/>
      <c r="AC18" s="1"/>
    </row>
    <row r="19" spans="2:29" ht="15" customHeight="1" x14ac:dyDescent="0.25">
      <c r="B19" s="44"/>
      <c r="C19" s="76"/>
      <c r="D19" s="165" t="s">
        <v>76</v>
      </c>
      <c r="E19" s="166"/>
      <c r="F19" s="166"/>
      <c r="G19" s="166"/>
      <c r="H19" s="166"/>
      <c r="I19" s="166"/>
      <c r="J19" s="166"/>
      <c r="K19" s="166"/>
      <c r="L19" s="166"/>
      <c r="M19" s="166"/>
      <c r="N19" s="166"/>
      <c r="O19" s="166"/>
      <c r="P19" s="166"/>
      <c r="Q19" s="166"/>
      <c r="R19" s="166"/>
      <c r="S19" s="166"/>
      <c r="T19" s="166"/>
      <c r="U19" s="166"/>
      <c r="V19" s="166"/>
      <c r="W19" s="166"/>
      <c r="X19" s="166"/>
      <c r="Y19" s="166"/>
      <c r="Z19" s="167"/>
      <c r="AA19" s="77"/>
      <c r="AB19" s="45"/>
      <c r="AC19" s="1"/>
    </row>
    <row r="20" spans="2:29" s="139" customFormat="1" ht="5.25" customHeight="1" x14ac:dyDescent="0.15">
      <c r="B20" s="140"/>
      <c r="C20" s="141"/>
      <c r="D20" s="171"/>
      <c r="E20" s="172"/>
      <c r="F20" s="172"/>
      <c r="G20" s="173"/>
      <c r="H20" s="173"/>
      <c r="I20" s="174"/>
      <c r="J20" s="175"/>
      <c r="K20" s="176"/>
      <c r="L20" s="177"/>
      <c r="M20" s="177"/>
      <c r="N20" s="177"/>
      <c r="O20" s="177"/>
      <c r="P20" s="237"/>
      <c r="Q20" s="237"/>
      <c r="R20" s="237"/>
      <c r="S20" s="237"/>
      <c r="T20" s="237"/>
      <c r="U20" s="237"/>
      <c r="V20" s="177"/>
      <c r="W20" s="178"/>
      <c r="X20" s="178"/>
      <c r="Y20" s="178"/>
      <c r="Z20" s="179"/>
      <c r="AA20" s="180"/>
      <c r="AB20" s="148"/>
      <c r="AC20" s="149"/>
    </row>
    <row r="21" spans="2:29" ht="15" customHeight="1" x14ac:dyDescent="0.25">
      <c r="B21" s="44"/>
      <c r="C21" s="76"/>
      <c r="D21" s="85"/>
      <c r="E21" s="86"/>
      <c r="F21" s="86"/>
      <c r="G21" s="94"/>
      <c r="H21" s="238" t="s">
        <v>78</v>
      </c>
      <c r="I21" s="239"/>
      <c r="J21" s="239"/>
      <c r="K21" s="239"/>
      <c r="L21" s="239"/>
      <c r="M21" s="239"/>
      <c r="N21" s="239"/>
      <c r="O21" s="239"/>
      <c r="P21" s="240"/>
      <c r="Q21" s="91"/>
      <c r="R21" s="91"/>
      <c r="S21" s="91"/>
      <c r="T21" s="91"/>
      <c r="U21" s="91"/>
      <c r="V21" s="88"/>
      <c r="W21" s="89"/>
      <c r="X21" s="89"/>
      <c r="Y21" s="89"/>
      <c r="Z21" s="90"/>
      <c r="AA21" s="77"/>
      <c r="AB21" s="45"/>
      <c r="AC21" s="1"/>
    </row>
    <row r="22" spans="2:29" ht="15" customHeight="1" x14ac:dyDescent="0.25">
      <c r="B22" s="44"/>
      <c r="C22" s="76"/>
      <c r="D22" s="85" t="s">
        <v>35</v>
      </c>
      <c r="E22" s="86"/>
      <c r="F22" s="86"/>
      <c r="G22" s="86" t="s">
        <v>36</v>
      </c>
      <c r="H22" s="211">
        <v>12000</v>
      </c>
      <c r="I22" s="211"/>
      <c r="J22" s="211"/>
      <c r="K22" s="168"/>
      <c r="L22" s="236" t="s">
        <v>72</v>
      </c>
      <c r="M22" s="236"/>
      <c r="N22" s="169">
        <f>H22/12/500</f>
        <v>2</v>
      </c>
      <c r="O22" s="170" t="s">
        <v>73</v>
      </c>
      <c r="P22" s="170"/>
      <c r="Q22" s="88"/>
      <c r="R22" s="88"/>
      <c r="S22" s="88"/>
      <c r="T22" s="88"/>
      <c r="U22" s="88"/>
      <c r="V22" s="88"/>
      <c r="W22" s="89"/>
      <c r="X22" s="89"/>
      <c r="Y22" s="89"/>
      <c r="Z22" s="90"/>
      <c r="AA22" s="78"/>
      <c r="AB22" s="45"/>
      <c r="AC22" s="1"/>
    </row>
    <row r="23" spans="2:29" ht="15" customHeight="1" x14ac:dyDescent="0.25">
      <c r="B23" s="44"/>
      <c r="C23" s="76"/>
      <c r="D23" s="85" t="s">
        <v>34</v>
      </c>
      <c r="E23" s="86"/>
      <c r="F23" s="86"/>
      <c r="G23" s="86" t="s">
        <v>36</v>
      </c>
      <c r="H23" s="212">
        <v>75</v>
      </c>
      <c r="I23" s="212"/>
      <c r="J23" s="212"/>
      <c r="K23" s="87" t="s">
        <v>30</v>
      </c>
      <c r="L23" s="88"/>
      <c r="M23" s="88"/>
      <c r="N23" s="88"/>
      <c r="O23" s="88"/>
      <c r="P23" s="210"/>
      <c r="Q23" s="210"/>
      <c r="R23" s="210"/>
      <c r="S23" s="210"/>
      <c r="T23" s="210"/>
      <c r="U23" s="210"/>
      <c r="V23" s="88"/>
      <c r="W23" s="89"/>
      <c r="X23" s="89"/>
      <c r="Y23" s="89"/>
      <c r="Z23" s="90"/>
      <c r="AA23" s="78"/>
      <c r="AB23" s="45"/>
      <c r="AC23" s="1"/>
    </row>
    <row r="24" spans="2:29" ht="15" customHeight="1" x14ac:dyDescent="0.25">
      <c r="B24" s="44"/>
      <c r="C24" s="76"/>
      <c r="D24" s="85" t="s">
        <v>33</v>
      </c>
      <c r="E24" s="86"/>
      <c r="F24" s="86"/>
      <c r="G24" s="86" t="s">
        <v>36</v>
      </c>
      <c r="H24" s="213">
        <f>100-H23</f>
        <v>25</v>
      </c>
      <c r="I24" s="213"/>
      <c r="J24" s="213"/>
      <c r="K24" s="87" t="s">
        <v>30</v>
      </c>
      <c r="L24" s="88"/>
      <c r="M24" s="88"/>
      <c r="N24" s="88"/>
      <c r="O24" s="88"/>
      <c r="P24" s="210"/>
      <c r="Q24" s="210"/>
      <c r="R24" s="210"/>
      <c r="S24" s="210"/>
      <c r="T24" s="210"/>
      <c r="U24" s="210"/>
      <c r="V24" s="88"/>
      <c r="W24" s="89"/>
      <c r="X24" s="89"/>
      <c r="Y24" s="89"/>
      <c r="Z24" s="90"/>
      <c r="AA24" s="78"/>
      <c r="AB24" s="45"/>
      <c r="AC24" s="1"/>
    </row>
    <row r="25" spans="2:29" ht="15" customHeight="1" x14ac:dyDescent="0.25">
      <c r="B25" s="44"/>
      <c r="C25" s="76"/>
      <c r="D25" s="85" t="s">
        <v>50</v>
      </c>
      <c r="E25" s="86"/>
      <c r="F25" s="86"/>
      <c r="G25" s="86" t="s">
        <v>36</v>
      </c>
      <c r="H25" s="212">
        <v>7</v>
      </c>
      <c r="I25" s="212"/>
      <c r="J25" s="212"/>
      <c r="K25" s="87" t="s">
        <v>37</v>
      </c>
      <c r="L25" s="92" t="s">
        <v>74</v>
      </c>
      <c r="M25" s="88"/>
      <c r="N25" s="88"/>
      <c r="O25" s="88"/>
      <c r="P25" s="88"/>
      <c r="Q25" s="88"/>
      <c r="R25" s="88"/>
      <c r="S25" s="88"/>
      <c r="T25" s="88"/>
      <c r="U25" s="88"/>
      <c r="V25" s="88"/>
      <c r="W25" s="92" t="s">
        <v>32</v>
      </c>
      <c r="X25" s="89"/>
      <c r="Y25" s="87"/>
      <c r="Z25" s="93"/>
      <c r="AA25" s="78"/>
      <c r="AB25" s="45"/>
      <c r="AC25" s="1"/>
    </row>
    <row r="26" spans="2:29" s="139" customFormat="1" ht="7.5" customHeight="1" x14ac:dyDescent="0.15">
      <c r="B26" s="140"/>
      <c r="C26" s="141"/>
      <c r="D26" s="171"/>
      <c r="E26" s="172"/>
      <c r="F26" s="172"/>
      <c r="G26" s="172"/>
      <c r="H26" s="181"/>
      <c r="I26" s="181"/>
      <c r="J26" s="181"/>
      <c r="K26" s="182"/>
      <c r="L26" s="176"/>
      <c r="M26" s="177"/>
      <c r="N26" s="177"/>
      <c r="O26" s="177"/>
      <c r="P26" s="177"/>
      <c r="Q26" s="177"/>
      <c r="R26" s="177"/>
      <c r="S26" s="177"/>
      <c r="T26" s="177"/>
      <c r="U26" s="177"/>
      <c r="V26" s="177"/>
      <c r="W26" s="178"/>
      <c r="X26" s="178"/>
      <c r="Y26" s="182"/>
      <c r="Z26" s="183"/>
      <c r="AA26" s="184"/>
      <c r="AB26" s="148"/>
      <c r="AC26" s="149"/>
    </row>
    <row r="27" spans="2:29" ht="15" customHeight="1" x14ac:dyDescent="0.25">
      <c r="B27" s="44"/>
      <c r="C27" s="76"/>
      <c r="D27" s="85"/>
      <c r="E27" s="86"/>
      <c r="F27" s="86"/>
      <c r="G27" s="86"/>
      <c r="H27" s="94"/>
      <c r="I27" s="94"/>
      <c r="J27" s="95"/>
      <c r="K27" s="96"/>
      <c r="L27" s="92"/>
      <c r="M27" s="88"/>
      <c r="N27" s="88"/>
      <c r="O27" s="88"/>
      <c r="P27" s="88"/>
      <c r="Q27" s="88"/>
      <c r="R27" s="88"/>
      <c r="S27" s="88"/>
      <c r="T27" s="115" t="s">
        <v>55</v>
      </c>
      <c r="U27" s="115" t="s">
        <v>56</v>
      </c>
      <c r="V27" s="115"/>
      <c r="W27" s="116"/>
      <c r="X27" s="116"/>
      <c r="Y27" s="120" t="s">
        <v>57</v>
      </c>
      <c r="Z27" s="93"/>
      <c r="AA27" s="78"/>
      <c r="AB27" s="45"/>
      <c r="AC27" s="1"/>
    </row>
    <row r="28" spans="2:29" ht="15" customHeight="1" x14ac:dyDescent="0.25">
      <c r="B28" s="44"/>
      <c r="C28" s="76"/>
      <c r="D28" s="97" t="s">
        <v>75</v>
      </c>
      <c r="E28" s="86"/>
      <c r="F28" s="86"/>
      <c r="G28" s="86"/>
      <c r="H28" s="94"/>
      <c r="I28" s="94"/>
      <c r="J28" s="95"/>
      <c r="K28" s="96"/>
      <c r="L28" s="92"/>
      <c r="M28" s="88"/>
      <c r="N28" s="88"/>
      <c r="O28" s="88"/>
      <c r="P28" s="88"/>
      <c r="Q28" s="88"/>
      <c r="R28" s="88"/>
      <c r="S28" s="88"/>
      <c r="T28" s="117">
        <v>125</v>
      </c>
      <c r="U28" s="117">
        <v>275</v>
      </c>
      <c r="V28" s="100"/>
      <c r="W28" s="101"/>
      <c r="X28" s="101"/>
      <c r="Y28" s="117">
        <v>675</v>
      </c>
      <c r="Z28" s="108"/>
      <c r="AA28" s="78"/>
      <c r="AB28" s="45"/>
      <c r="AC28" s="1"/>
    </row>
    <row r="29" spans="2:29" ht="15" customHeight="1" x14ac:dyDescent="0.25">
      <c r="B29" s="44"/>
      <c r="C29" s="76"/>
      <c r="D29" s="97" t="s">
        <v>59</v>
      </c>
      <c r="E29" s="86"/>
      <c r="F29" s="86"/>
      <c r="G29" s="86"/>
      <c r="H29" s="94"/>
      <c r="I29" s="94"/>
      <c r="J29" s="95"/>
      <c r="K29" s="96"/>
      <c r="L29" s="92"/>
      <c r="M29" s="88"/>
      <c r="N29" s="88"/>
      <c r="O29" s="88"/>
      <c r="P29" s="88"/>
      <c r="Q29" s="88"/>
      <c r="R29" s="88"/>
      <c r="S29" s="88"/>
      <c r="T29" s="122">
        <f>INT((H22*G42/10000)+0.9999)</f>
        <v>8</v>
      </c>
      <c r="U29" s="122">
        <f>INT((H22*G42/150000)+0.9999)</f>
        <v>1</v>
      </c>
      <c r="V29" s="100"/>
      <c r="W29" s="101"/>
      <c r="X29" s="101"/>
      <c r="Y29" s="122">
        <v>1</v>
      </c>
      <c r="Z29" s="118"/>
      <c r="AA29" s="78"/>
      <c r="AB29" s="45"/>
      <c r="AC29" s="1"/>
    </row>
    <row r="30" spans="2:29" ht="15" customHeight="1" x14ac:dyDescent="0.25">
      <c r="B30" s="44"/>
      <c r="C30" s="76"/>
      <c r="D30" s="97" t="s">
        <v>63</v>
      </c>
      <c r="E30" s="86"/>
      <c r="F30" s="86"/>
      <c r="G30" s="86"/>
      <c r="H30" s="94"/>
      <c r="I30" s="94"/>
      <c r="J30" s="95"/>
      <c r="K30" s="96"/>
      <c r="L30" s="92"/>
      <c r="M30" s="88"/>
      <c r="N30" s="88"/>
      <c r="O30" s="88"/>
      <c r="P30" s="88"/>
      <c r="Q30" s="88"/>
      <c r="R30" s="88"/>
      <c r="S30" s="88"/>
      <c r="T30" s="124">
        <v>5.6000000000000001E-2</v>
      </c>
      <c r="U30" s="124">
        <v>2.5000000000000001E-2</v>
      </c>
      <c r="V30" s="124"/>
      <c r="W30" s="123"/>
      <c r="X30" s="123"/>
      <c r="Y30" s="124">
        <f>0.015</f>
        <v>1.4999999999999999E-2</v>
      </c>
      <c r="Z30" s="108"/>
      <c r="AA30" s="78"/>
      <c r="AB30" s="45"/>
      <c r="AC30" s="1"/>
    </row>
    <row r="31" spans="2:29" ht="15" customHeight="1" x14ac:dyDescent="0.25">
      <c r="B31" s="44"/>
      <c r="C31" s="76"/>
      <c r="D31" s="97" t="s">
        <v>64</v>
      </c>
      <c r="E31" s="86"/>
      <c r="F31" s="86"/>
      <c r="G31" s="86"/>
      <c r="H31" s="94"/>
      <c r="I31" s="94"/>
      <c r="J31" s="95"/>
      <c r="K31" s="96"/>
      <c r="L31" s="92"/>
      <c r="M31" s="88"/>
      <c r="N31" s="88"/>
      <c r="O31" s="88"/>
      <c r="P31" s="88"/>
      <c r="Q31" s="88"/>
      <c r="R31" s="88"/>
      <c r="S31" s="88"/>
      <c r="T31" s="124">
        <f>T30*6</f>
        <v>0.33600000000000002</v>
      </c>
      <c r="U31" s="124">
        <f>U30*6</f>
        <v>0.15000000000000002</v>
      </c>
      <c r="V31" s="124"/>
      <c r="W31" s="123"/>
      <c r="X31" s="123"/>
      <c r="Y31" s="124">
        <f>0.115</f>
        <v>0.115</v>
      </c>
      <c r="Z31" s="108"/>
      <c r="AA31" s="78"/>
      <c r="AB31" s="45"/>
      <c r="AC31" s="1"/>
    </row>
    <row r="32" spans="2:29" ht="15" customHeight="1" x14ac:dyDescent="0.25">
      <c r="B32" s="44"/>
      <c r="C32" s="76"/>
      <c r="D32" s="97" t="s">
        <v>61</v>
      </c>
      <c r="E32" s="97"/>
      <c r="F32" s="97"/>
      <c r="G32" s="97"/>
      <c r="H32" s="97"/>
      <c r="I32" s="97"/>
      <c r="J32" s="87"/>
      <c r="K32" s="121"/>
      <c r="L32" s="121">
        <f>H25</f>
        <v>7</v>
      </c>
      <c r="M32" s="87" t="s">
        <v>29</v>
      </c>
      <c r="N32" s="87"/>
      <c r="O32" s="87"/>
      <c r="P32" s="88"/>
      <c r="Q32" s="88"/>
      <c r="R32" s="88"/>
      <c r="S32" s="88"/>
      <c r="T32" s="124">
        <f>(T30/5)*H25</f>
        <v>7.8399999999999997E-2</v>
      </c>
      <c r="U32" s="124">
        <f>0.005*H25</f>
        <v>3.5000000000000003E-2</v>
      </c>
      <c r="V32" s="125"/>
      <c r="W32" s="125"/>
      <c r="X32" s="125"/>
      <c r="Y32" s="124">
        <f>0.015</f>
        <v>1.4999999999999999E-2</v>
      </c>
      <c r="Z32" s="102"/>
      <c r="AA32" s="78"/>
      <c r="AB32" s="45"/>
      <c r="AC32" s="1"/>
    </row>
    <row r="33" spans="2:29" ht="15" customHeight="1" x14ac:dyDescent="0.25">
      <c r="B33" s="44"/>
      <c r="C33" s="76"/>
      <c r="D33" s="97" t="s">
        <v>62</v>
      </c>
      <c r="E33" s="97"/>
      <c r="F33" s="97"/>
      <c r="G33" s="97"/>
      <c r="H33" s="97"/>
      <c r="I33" s="97"/>
      <c r="J33" s="87"/>
      <c r="K33" s="121"/>
      <c r="L33" s="121">
        <f>H25</f>
        <v>7</v>
      </c>
      <c r="M33" s="87" t="s">
        <v>29</v>
      </c>
      <c r="N33" s="87"/>
      <c r="O33" s="87"/>
      <c r="P33" s="88"/>
      <c r="Q33" s="88"/>
      <c r="R33" s="88"/>
      <c r="S33" s="88"/>
      <c r="T33" s="124">
        <f>T32*6</f>
        <v>0.47039999999999998</v>
      </c>
      <c r="U33" s="124">
        <f>U32*6</f>
        <v>0.21000000000000002</v>
      </c>
      <c r="V33" s="125"/>
      <c r="W33" s="125"/>
      <c r="X33" s="125"/>
      <c r="Y33" s="124">
        <f>0.115</f>
        <v>0.115</v>
      </c>
      <c r="Z33" s="102"/>
      <c r="AA33" s="78"/>
      <c r="AB33" s="45"/>
      <c r="AC33" s="1"/>
    </row>
    <row r="34" spans="2:29" ht="8.25" customHeight="1" x14ac:dyDescent="0.25">
      <c r="B34" s="44"/>
      <c r="C34" s="76"/>
      <c r="D34" s="97"/>
      <c r="E34" s="98"/>
      <c r="F34" s="87"/>
      <c r="G34" s="99"/>
      <c r="H34" s="99"/>
      <c r="I34" s="99"/>
      <c r="J34" s="88"/>
      <c r="K34" s="88"/>
      <c r="L34" s="88"/>
      <c r="M34" s="88"/>
      <c r="N34" s="88"/>
      <c r="O34" s="88"/>
      <c r="P34" s="88"/>
      <c r="Q34" s="88"/>
      <c r="R34" s="88"/>
      <c r="S34" s="88"/>
      <c r="T34" s="125"/>
      <c r="U34" s="125"/>
      <c r="V34" s="126"/>
      <c r="W34" s="127"/>
      <c r="X34" s="127"/>
      <c r="Y34" s="128"/>
      <c r="Z34" s="103"/>
      <c r="AA34" s="78"/>
      <c r="AB34" s="45"/>
      <c r="AC34" s="1"/>
    </row>
    <row r="35" spans="2:29" ht="6.75" customHeight="1" x14ac:dyDescent="0.25">
      <c r="B35" s="44"/>
      <c r="C35" s="76"/>
      <c r="D35" s="97"/>
      <c r="E35" s="98"/>
      <c r="F35" s="87"/>
      <c r="G35" s="105"/>
      <c r="H35" s="105"/>
      <c r="I35" s="105"/>
      <c r="J35" s="104"/>
      <c r="K35" s="104"/>
      <c r="L35" s="104"/>
      <c r="M35" s="104"/>
      <c r="N35" s="104"/>
      <c r="O35" s="104"/>
      <c r="P35" s="104"/>
      <c r="Q35" s="104"/>
      <c r="R35" s="104"/>
      <c r="S35" s="104"/>
      <c r="T35" s="125"/>
      <c r="U35" s="125"/>
      <c r="V35" s="125"/>
      <c r="W35" s="125"/>
      <c r="X35" s="125"/>
      <c r="Y35" s="125"/>
      <c r="Z35" s="102"/>
      <c r="AA35" s="79"/>
      <c r="AB35" s="45"/>
      <c r="AC35" s="1"/>
    </row>
    <row r="36" spans="2:29" ht="15" customHeight="1" x14ac:dyDescent="0.25">
      <c r="B36" s="44"/>
      <c r="C36" s="76"/>
      <c r="D36" s="97" t="s">
        <v>38</v>
      </c>
      <c r="E36" s="98"/>
      <c r="F36" s="87"/>
      <c r="G36" s="106"/>
      <c r="H36" s="106"/>
      <c r="I36" s="107">
        <f>G42</f>
        <v>6</v>
      </c>
      <c r="J36" s="87" t="s">
        <v>28</v>
      </c>
      <c r="K36" s="104"/>
      <c r="L36" s="104"/>
      <c r="M36" s="104"/>
      <c r="N36" s="104"/>
      <c r="O36" s="104"/>
      <c r="P36" s="104"/>
      <c r="Q36" s="104"/>
      <c r="R36" s="104"/>
      <c r="S36" s="104"/>
      <c r="T36" s="129">
        <f>H22*G42*T32/100*H23</f>
        <v>4233.6000000000004</v>
      </c>
      <c r="U36" s="129">
        <f>H22*G42*U32/100*H23</f>
        <v>1890.0000000000002</v>
      </c>
      <c r="V36" s="129"/>
      <c r="W36" s="129"/>
      <c r="X36" s="129"/>
      <c r="Y36" s="129">
        <f>H22*G42*Y32/100*H23</f>
        <v>810</v>
      </c>
      <c r="Z36" s="108"/>
      <c r="AA36" s="79"/>
      <c r="AB36" s="45"/>
      <c r="AC36" s="1"/>
    </row>
    <row r="37" spans="2:29" ht="15" customHeight="1" x14ac:dyDescent="0.25">
      <c r="B37" s="44"/>
      <c r="C37" s="76"/>
      <c r="D37" s="97" t="s">
        <v>39</v>
      </c>
      <c r="E37" s="98"/>
      <c r="F37" s="87"/>
      <c r="G37" s="106"/>
      <c r="H37" s="106"/>
      <c r="I37" s="107">
        <f>G42</f>
        <v>6</v>
      </c>
      <c r="J37" s="87" t="s">
        <v>28</v>
      </c>
      <c r="K37" s="104"/>
      <c r="L37" s="104"/>
      <c r="M37" s="104"/>
      <c r="N37" s="104"/>
      <c r="O37" s="104"/>
      <c r="P37" s="104"/>
      <c r="Q37" s="104"/>
      <c r="R37" s="104"/>
      <c r="S37" s="104"/>
      <c r="T37" s="129">
        <f>H22*G42*T33/100*H24</f>
        <v>8467.1999999999989</v>
      </c>
      <c r="U37" s="129">
        <f>H22*G42*U33/100*H24</f>
        <v>3780.0000000000005</v>
      </c>
      <c r="V37" s="129"/>
      <c r="W37" s="129"/>
      <c r="X37" s="129"/>
      <c r="Y37" s="129">
        <f>H22*G42*Y33/100*H24</f>
        <v>2070</v>
      </c>
      <c r="Z37" s="108"/>
      <c r="AA37" s="79"/>
      <c r="AB37" s="45"/>
      <c r="AC37" s="1"/>
    </row>
    <row r="38" spans="2:29" ht="15" customHeight="1" x14ac:dyDescent="0.25">
      <c r="B38" s="44"/>
      <c r="C38" s="76"/>
      <c r="D38" s="97" t="s">
        <v>60</v>
      </c>
      <c r="E38" s="98"/>
      <c r="F38" s="87"/>
      <c r="G38" s="106"/>
      <c r="H38" s="106"/>
      <c r="I38" s="107">
        <f>G42</f>
        <v>6</v>
      </c>
      <c r="J38" s="87" t="s">
        <v>28</v>
      </c>
      <c r="K38" s="104"/>
      <c r="L38" s="104"/>
      <c r="M38" s="104"/>
      <c r="N38" s="104"/>
      <c r="O38" s="104"/>
      <c r="P38" s="104"/>
      <c r="Q38" s="104"/>
      <c r="R38" s="104"/>
      <c r="S38" s="104"/>
      <c r="T38" s="129">
        <f>INT((G42*H22/10000)+0.9999)*T28</f>
        <v>1000</v>
      </c>
      <c r="U38" s="129">
        <f>INT((G42*H22/150000)+0.9999)*U28</f>
        <v>275</v>
      </c>
      <c r="V38" s="129"/>
      <c r="W38" s="129"/>
      <c r="X38" s="129"/>
      <c r="Y38" s="129">
        <f>Y28</f>
        <v>675</v>
      </c>
      <c r="Z38" s="108"/>
      <c r="AA38" s="79"/>
      <c r="AB38" s="45"/>
      <c r="AC38" s="1"/>
    </row>
    <row r="39" spans="2:29" ht="15" customHeight="1" x14ac:dyDescent="0.25">
      <c r="B39" s="44"/>
      <c r="C39" s="76"/>
      <c r="D39" s="97" t="s">
        <v>40</v>
      </c>
      <c r="E39" s="98"/>
      <c r="F39" s="87"/>
      <c r="G39" s="106"/>
      <c r="H39" s="106"/>
      <c r="I39" s="107">
        <f>G42</f>
        <v>6</v>
      </c>
      <c r="J39" s="87" t="s">
        <v>58</v>
      </c>
      <c r="K39" s="104"/>
      <c r="L39" s="104"/>
      <c r="M39" s="104"/>
      <c r="N39" s="104"/>
      <c r="O39" s="104"/>
      <c r="P39" s="104"/>
      <c r="Q39" s="104"/>
      <c r="R39" s="104"/>
      <c r="S39" s="104"/>
      <c r="T39" s="129">
        <f>SUM(T36:T38)</f>
        <v>13700.8</v>
      </c>
      <c r="U39" s="129">
        <f>SUM(U36:U38)</f>
        <v>5945.0000000000009</v>
      </c>
      <c r="V39" s="129"/>
      <c r="W39" s="129"/>
      <c r="X39" s="129"/>
      <c r="Y39" s="129">
        <f>SUM(Y36:Y38)</f>
        <v>3555</v>
      </c>
      <c r="Z39" s="108"/>
      <c r="AA39" s="79"/>
      <c r="AB39" s="45"/>
      <c r="AC39" s="1"/>
    </row>
    <row r="40" spans="2:29" ht="15" customHeight="1" x14ac:dyDescent="0.25">
      <c r="B40" s="44"/>
      <c r="C40" s="76"/>
      <c r="D40" s="97"/>
      <c r="E40" s="98"/>
      <c r="F40" s="87"/>
      <c r="G40" s="87"/>
      <c r="H40" s="87"/>
      <c r="I40" s="87"/>
      <c r="J40" s="104"/>
      <c r="K40" s="109"/>
      <c r="L40" s="109"/>
      <c r="M40" s="87"/>
      <c r="N40" s="104"/>
      <c r="O40" s="104"/>
      <c r="P40" s="104"/>
      <c r="Q40" s="104"/>
      <c r="R40" s="104"/>
      <c r="S40" s="104"/>
      <c r="T40" s="129"/>
      <c r="U40" s="129"/>
      <c r="V40" s="129"/>
      <c r="W40" s="129"/>
      <c r="X40" s="129"/>
      <c r="Y40" s="129"/>
      <c r="Z40" s="108"/>
      <c r="AA40" s="79"/>
      <c r="AB40" s="45"/>
      <c r="AC40" s="1"/>
    </row>
    <row r="41" spans="2:29" ht="15" customHeight="1" x14ac:dyDescent="0.25">
      <c r="B41" s="44"/>
      <c r="C41" s="76"/>
      <c r="D41" s="97"/>
      <c r="E41" s="130" t="s">
        <v>77</v>
      </c>
      <c r="F41" s="131"/>
      <c r="G41" s="150">
        <v>6</v>
      </c>
      <c r="H41" s="131" t="s">
        <v>28</v>
      </c>
      <c r="I41" s="131"/>
      <c r="J41" s="131" t="s">
        <v>67</v>
      </c>
      <c r="K41" s="131"/>
      <c r="L41" s="131"/>
      <c r="M41" s="131"/>
      <c r="N41" s="131"/>
      <c r="O41" s="131"/>
      <c r="P41" s="132">
        <f>T39</f>
        <v>13700.8</v>
      </c>
      <c r="Q41" s="133" t="s">
        <v>69</v>
      </c>
      <c r="R41" s="228">
        <f>Y39</f>
        <v>3555</v>
      </c>
      <c r="S41" s="228"/>
      <c r="T41" s="228"/>
      <c r="U41" s="187">
        <f>T39-Y39</f>
        <v>10145.799999999999</v>
      </c>
      <c r="V41" s="134" t="s">
        <v>65</v>
      </c>
      <c r="W41" s="135"/>
      <c r="X41" s="156"/>
      <c r="Y41" s="110"/>
      <c r="Z41" s="111"/>
      <c r="AA41" s="79"/>
      <c r="AB41" s="45"/>
      <c r="AC41" s="1"/>
    </row>
    <row r="42" spans="2:29" ht="15" customHeight="1" x14ac:dyDescent="0.25">
      <c r="B42" s="44"/>
      <c r="C42" s="76"/>
      <c r="D42" s="112"/>
      <c r="E42" s="157" t="s">
        <v>77</v>
      </c>
      <c r="F42" s="158"/>
      <c r="G42" s="164">
        <f>G41</f>
        <v>6</v>
      </c>
      <c r="H42" s="158" t="s">
        <v>28</v>
      </c>
      <c r="I42" s="158"/>
      <c r="J42" s="158" t="s">
        <v>68</v>
      </c>
      <c r="K42" s="158"/>
      <c r="L42" s="158"/>
      <c r="M42" s="158"/>
      <c r="N42" s="158"/>
      <c r="O42" s="158"/>
      <c r="P42" s="159">
        <f>U39</f>
        <v>5945.0000000000009</v>
      </c>
      <c r="Q42" s="160" t="s">
        <v>69</v>
      </c>
      <c r="R42" s="229">
        <f>Y39</f>
        <v>3555</v>
      </c>
      <c r="S42" s="230"/>
      <c r="T42" s="230"/>
      <c r="U42" s="186">
        <f>U39-Y39</f>
        <v>2390.0000000000009</v>
      </c>
      <c r="V42" s="161" t="s">
        <v>65</v>
      </c>
      <c r="W42" s="162"/>
      <c r="X42" s="163"/>
      <c r="Y42" s="110"/>
      <c r="Z42" s="111"/>
      <c r="AA42" s="79"/>
      <c r="AB42" s="45"/>
      <c r="AC42" s="1"/>
    </row>
    <row r="43" spans="2:29" ht="15" customHeight="1" x14ac:dyDescent="0.25">
      <c r="B43" s="44"/>
      <c r="C43" s="76"/>
      <c r="D43" s="97"/>
      <c r="E43" s="98"/>
      <c r="F43" s="87"/>
      <c r="G43" s="106"/>
      <c r="H43" s="106"/>
      <c r="I43" s="87"/>
      <c r="J43" s="104"/>
      <c r="K43" s="104"/>
      <c r="L43" s="104"/>
      <c r="M43" s="104"/>
      <c r="N43" s="104"/>
      <c r="O43" s="104"/>
      <c r="P43" s="104"/>
      <c r="Q43" s="104"/>
      <c r="R43" s="104"/>
      <c r="S43" s="104"/>
      <c r="T43" s="104"/>
      <c r="U43" s="104"/>
      <c r="V43" s="104"/>
      <c r="W43" s="113"/>
      <c r="X43" s="113"/>
      <c r="Y43" s="113"/>
      <c r="Z43" s="114"/>
      <c r="AA43" s="79"/>
      <c r="AB43" s="45"/>
      <c r="AC43" s="1"/>
    </row>
    <row r="44" spans="2:29" ht="15" customHeight="1" x14ac:dyDescent="0.25">
      <c r="B44" s="44"/>
      <c r="C44" s="76"/>
      <c r="D44" s="97"/>
      <c r="E44" s="231" t="s">
        <v>66</v>
      </c>
      <c r="F44" s="232"/>
      <c r="G44" s="232"/>
      <c r="H44" s="232"/>
      <c r="I44" s="232"/>
      <c r="J44" s="232"/>
      <c r="K44" s="232"/>
      <c r="L44" s="232"/>
      <c r="M44" s="232"/>
      <c r="N44" s="232"/>
      <c r="O44" s="232"/>
      <c r="P44" s="232"/>
      <c r="Q44" s="232"/>
      <c r="R44" s="232"/>
      <c r="S44" s="232"/>
      <c r="T44" s="232"/>
      <c r="U44" s="232"/>
      <c r="V44" s="232"/>
      <c r="W44" s="232"/>
      <c r="X44" s="233"/>
      <c r="Y44" s="113"/>
      <c r="Z44" s="114"/>
      <c r="AA44" s="79"/>
      <c r="AB44" s="45"/>
      <c r="AC44" s="1"/>
    </row>
    <row r="45" spans="2:29" s="139" customFormat="1" ht="5.25" customHeight="1" x14ac:dyDescent="0.15">
      <c r="B45" s="140"/>
      <c r="C45" s="141"/>
      <c r="D45" s="142"/>
      <c r="E45" s="143"/>
      <c r="F45" s="144"/>
      <c r="G45" s="144"/>
      <c r="H45" s="144"/>
      <c r="I45" s="144"/>
      <c r="J45" s="144"/>
      <c r="K45" s="144"/>
      <c r="L45" s="144"/>
      <c r="M45" s="144"/>
      <c r="N45" s="144"/>
      <c r="O45" s="144"/>
      <c r="P45" s="144"/>
      <c r="Q45" s="144"/>
      <c r="R45" s="144"/>
      <c r="S45" s="144"/>
      <c r="T45" s="144"/>
      <c r="U45" s="144"/>
      <c r="V45" s="144"/>
      <c r="W45" s="144"/>
      <c r="X45" s="151"/>
      <c r="Y45" s="145"/>
      <c r="Z45" s="146"/>
      <c r="AA45" s="147"/>
      <c r="AB45" s="148"/>
      <c r="AC45" s="149"/>
    </row>
    <row r="46" spans="2:29" ht="15" customHeight="1" x14ac:dyDescent="0.25">
      <c r="B46" s="44"/>
      <c r="C46" s="76"/>
      <c r="D46" s="97"/>
      <c r="E46" s="137" t="str">
        <f>IF(U42&lt;-500,"  Bij deze hoeveelheid afdrukken kost het u ten opzichte van een laserprinter wel iets meer , maar voor minder dan 10 Euro per maand ",IF(U42&lt;0,"  Bij deze hoeveelheid afdrukken kost het u ten opzichte van een laserprinter wel iets meer , maar voor slechts een paar euro per maand ","  Bel ons meteen, want naast een flinke financiële besparing beschikt u met deze printer over een ongeëvenaarde afdrukkwaliteit , heeft u geen"))</f>
        <v xml:space="preserve">  Bel ons meteen, want naast een flinke financiële besparing beschikt u met deze printer over een ongeëvenaarde afdrukkwaliteit , heeft u geen</v>
      </c>
      <c r="F46" s="138"/>
      <c r="G46" s="138"/>
      <c r="H46" s="138"/>
      <c r="I46" s="138"/>
      <c r="J46" s="138"/>
      <c r="K46" s="138"/>
      <c r="L46" s="138"/>
      <c r="M46" s="138"/>
      <c r="N46" s="138"/>
      <c r="O46" s="138"/>
      <c r="P46" s="138"/>
      <c r="Q46" s="138"/>
      <c r="R46" s="138"/>
      <c r="S46" s="138"/>
      <c r="T46" s="138"/>
      <c r="U46" s="138"/>
      <c r="V46" s="138"/>
      <c r="W46" s="138"/>
      <c r="X46" s="152"/>
      <c r="Y46" s="113"/>
      <c r="Z46" s="114"/>
      <c r="AA46" s="79"/>
      <c r="AB46" s="45"/>
      <c r="AC46" s="1"/>
    </row>
    <row r="47" spans="2:29" ht="15" customHeight="1" x14ac:dyDescent="0.25">
      <c r="B47" s="44"/>
      <c r="C47" s="76"/>
      <c r="D47" s="97"/>
      <c r="E47" s="137" t="str">
        <f>IF(U42&lt;0,"  beschikt u met de 8580 over een ongeëvenaarde  afdrukkwaliteit, heeft u geen last meer van ongezond fijnstof door laserprinters in uw","  geen last meer van ongezond fijnstof in uw kantoor, geen zorgen meer over onderhoud, en draagt u bij aan een veel lagere milieu belasting")</f>
        <v xml:space="preserve">  geen last meer van ongezond fijnstof in uw kantoor, geen zorgen meer over onderhoud, en draagt u bij aan een veel lagere milieu belasting</v>
      </c>
      <c r="F47" s="138"/>
      <c r="G47" s="138"/>
      <c r="H47" s="138"/>
      <c r="I47" s="138"/>
      <c r="J47" s="138"/>
      <c r="K47" s="138"/>
      <c r="L47" s="138"/>
      <c r="M47" s="138"/>
      <c r="N47" s="138"/>
      <c r="O47" s="138"/>
      <c r="P47" s="138"/>
      <c r="Q47" s="138"/>
      <c r="R47" s="138"/>
      <c r="S47" s="138"/>
      <c r="T47" s="138"/>
      <c r="U47" s="138"/>
      <c r="V47" s="138"/>
      <c r="W47" s="138"/>
      <c r="X47" s="152"/>
      <c r="Y47" s="113"/>
      <c r="Z47" s="114"/>
      <c r="AA47" s="79"/>
      <c r="AB47" s="45"/>
      <c r="AC47" s="1"/>
    </row>
    <row r="48" spans="2:29" ht="15" customHeight="1" x14ac:dyDescent="0.25">
      <c r="B48" s="44"/>
      <c r="C48" s="76"/>
      <c r="D48" s="97"/>
      <c r="E48" s="137" t="str">
        <f>IF(U42&lt;0,"  kantoor, geen zorgen over onderhoud, en een veel lagere milieubelasting omdat uw printer zo'n 80% minder schadelijk restafval produceert.","  omdat uw nieuwe printer zo'n 80% minder schadelijk restafval produceert.")</f>
        <v xml:space="preserve">  omdat uw nieuwe printer zo'n 80% minder schadelijk restafval produceert.</v>
      </c>
      <c r="F48" s="138"/>
      <c r="G48" s="138"/>
      <c r="H48" s="138"/>
      <c r="I48" s="138"/>
      <c r="J48" s="138"/>
      <c r="K48" s="138"/>
      <c r="L48" s="138"/>
      <c r="M48" s="138"/>
      <c r="N48" s="138"/>
      <c r="O48" s="138"/>
      <c r="P48" s="138"/>
      <c r="Q48" s="138"/>
      <c r="R48" s="138"/>
      <c r="S48" s="138"/>
      <c r="T48" s="138"/>
      <c r="U48" s="138"/>
      <c r="V48" s="138"/>
      <c r="W48" s="138"/>
      <c r="X48" s="152"/>
      <c r="Y48" s="113"/>
      <c r="Z48" s="114"/>
      <c r="AA48" s="79"/>
      <c r="AB48" s="45"/>
      <c r="AC48" s="1"/>
    </row>
    <row r="49" spans="2:29" s="139" customFormat="1" ht="5.25" customHeight="1" thickBot="1" x14ac:dyDescent="0.2">
      <c r="B49" s="140"/>
      <c r="C49" s="141"/>
      <c r="D49" s="142"/>
      <c r="E49" s="153"/>
      <c r="F49" s="154"/>
      <c r="G49" s="154"/>
      <c r="H49" s="154"/>
      <c r="I49" s="154"/>
      <c r="J49" s="154"/>
      <c r="K49" s="154"/>
      <c r="L49" s="154"/>
      <c r="M49" s="154"/>
      <c r="N49" s="154"/>
      <c r="O49" s="154"/>
      <c r="P49" s="154"/>
      <c r="Q49" s="154"/>
      <c r="R49" s="154"/>
      <c r="S49" s="154"/>
      <c r="T49" s="154"/>
      <c r="U49" s="154"/>
      <c r="V49" s="154"/>
      <c r="W49" s="154"/>
      <c r="X49" s="155"/>
      <c r="Y49" s="145"/>
      <c r="Z49" s="146"/>
      <c r="AA49" s="147"/>
      <c r="AB49" s="148"/>
      <c r="AC49" s="149"/>
    </row>
    <row r="50" spans="2:29" s="139" customFormat="1" ht="5.25" customHeight="1" thickTop="1" x14ac:dyDescent="0.15">
      <c r="B50" s="140"/>
      <c r="C50" s="141"/>
      <c r="D50" s="142"/>
      <c r="E50" s="144"/>
      <c r="F50" s="185"/>
      <c r="G50" s="185"/>
      <c r="H50" s="185"/>
      <c r="I50" s="185"/>
      <c r="J50" s="185"/>
      <c r="K50" s="185"/>
      <c r="L50" s="185"/>
      <c r="M50" s="185"/>
      <c r="N50" s="185"/>
      <c r="O50" s="185"/>
      <c r="P50" s="185"/>
      <c r="Q50" s="185"/>
      <c r="R50" s="185"/>
      <c r="S50" s="185"/>
      <c r="T50" s="185"/>
      <c r="U50" s="185"/>
      <c r="V50" s="185"/>
      <c r="W50" s="185"/>
      <c r="X50" s="185"/>
      <c r="Y50" s="145"/>
      <c r="Z50" s="146"/>
      <c r="AA50" s="147"/>
      <c r="AB50" s="148"/>
      <c r="AC50" s="149"/>
    </row>
    <row r="51" spans="2:29" ht="15" customHeight="1" thickBot="1" x14ac:dyDescent="0.3">
      <c r="B51" s="44"/>
      <c r="C51" s="76"/>
      <c r="D51" s="234" t="s">
        <v>70</v>
      </c>
      <c r="E51" s="235"/>
      <c r="F51" s="235"/>
      <c r="G51" s="235"/>
      <c r="H51" s="235"/>
      <c r="I51" s="235"/>
      <c r="J51" s="235"/>
      <c r="K51" s="235"/>
      <c r="L51" s="235"/>
      <c r="M51" s="235"/>
      <c r="N51" s="235"/>
      <c r="O51" s="235"/>
      <c r="P51" s="235"/>
      <c r="Q51" s="235"/>
      <c r="R51" s="235"/>
      <c r="S51" s="235"/>
      <c r="T51" s="235"/>
      <c r="U51" s="217" t="s">
        <v>31</v>
      </c>
      <c r="V51" s="217"/>
      <c r="W51" s="217"/>
      <c r="X51" s="217"/>
      <c r="Y51" s="217"/>
      <c r="Z51" s="218"/>
      <c r="AA51" s="79"/>
      <c r="AB51" s="45"/>
      <c r="AC51" s="1"/>
    </row>
    <row r="52" spans="2:29" ht="15" customHeight="1" thickTop="1" x14ac:dyDescent="0.25">
      <c r="B52" s="44"/>
      <c r="C52" s="76"/>
      <c r="D52" s="136"/>
      <c r="E52" s="47"/>
      <c r="F52" s="46"/>
      <c r="G52" s="46"/>
      <c r="H52" s="46"/>
      <c r="I52" s="46"/>
      <c r="J52" s="48"/>
      <c r="K52" s="48"/>
      <c r="L52" s="48"/>
      <c r="M52" s="48"/>
      <c r="N52" s="48"/>
      <c r="O52" s="48"/>
      <c r="P52" s="48"/>
      <c r="Q52" s="48"/>
      <c r="R52" s="48"/>
      <c r="S52" s="48"/>
      <c r="T52" s="48"/>
      <c r="U52" s="48"/>
      <c r="V52" s="48"/>
      <c r="W52" s="49"/>
      <c r="X52" s="49"/>
      <c r="Y52" s="49"/>
      <c r="Z52" s="79"/>
      <c r="AA52" s="79"/>
      <c r="AB52" s="45"/>
      <c r="AC52" s="1"/>
    </row>
    <row r="53" spans="2:29" ht="15" customHeight="1" x14ac:dyDescent="0.25">
      <c r="B53" s="44"/>
      <c r="C53" s="76"/>
      <c r="D53" s="219" t="s">
        <v>53</v>
      </c>
      <c r="E53" s="220"/>
      <c r="F53" s="220"/>
      <c r="G53" s="220"/>
      <c r="H53" s="220"/>
      <c r="I53" s="220"/>
      <c r="J53" s="220"/>
      <c r="K53" s="220"/>
      <c r="L53" s="220"/>
      <c r="M53" s="220"/>
      <c r="N53" s="220"/>
      <c r="O53" s="220"/>
      <c r="P53" s="220"/>
      <c r="Q53" s="220"/>
      <c r="R53" s="220"/>
      <c r="S53" s="220"/>
      <c r="T53" s="220"/>
      <c r="U53" s="220"/>
      <c r="V53" s="220"/>
      <c r="W53" s="220"/>
      <c r="X53" s="220"/>
      <c r="Y53" s="220"/>
      <c r="Z53" s="221"/>
      <c r="AA53" s="79"/>
      <c r="AB53" s="45"/>
      <c r="AC53" s="1"/>
    </row>
    <row r="54" spans="2:29" ht="15" customHeight="1" x14ac:dyDescent="0.25">
      <c r="B54" s="44"/>
      <c r="C54" s="76"/>
      <c r="D54" s="188" t="s">
        <v>54</v>
      </c>
      <c r="E54" s="189"/>
      <c r="F54" s="189"/>
      <c r="G54" s="189"/>
      <c r="H54" s="189"/>
      <c r="I54" s="189"/>
      <c r="J54" s="189"/>
      <c r="K54" s="189"/>
      <c r="L54" s="189"/>
      <c r="M54" s="189"/>
      <c r="N54" s="189"/>
      <c r="O54" s="189"/>
      <c r="P54" s="189"/>
      <c r="Q54" s="189"/>
      <c r="R54" s="189"/>
      <c r="S54" s="189"/>
      <c r="T54" s="189"/>
      <c r="U54" s="189"/>
      <c r="V54" s="189"/>
      <c r="W54" s="189"/>
      <c r="X54" s="189"/>
      <c r="Y54" s="189"/>
      <c r="Z54" s="190"/>
      <c r="AA54" s="79"/>
      <c r="AB54" s="45"/>
      <c r="AC54" s="1"/>
    </row>
    <row r="55" spans="2:29" ht="15" customHeight="1" x14ac:dyDescent="0.25">
      <c r="B55" s="44"/>
      <c r="C55" s="76"/>
      <c r="D55" s="65"/>
      <c r="E55" s="66"/>
      <c r="F55" s="66"/>
      <c r="G55" s="66"/>
      <c r="H55" s="66"/>
      <c r="I55" s="66"/>
      <c r="J55" s="66"/>
      <c r="K55" s="66"/>
      <c r="L55" s="66"/>
      <c r="M55" s="66"/>
      <c r="N55" s="66"/>
      <c r="O55" s="66"/>
      <c r="P55" s="66"/>
      <c r="Q55" s="66"/>
      <c r="R55" s="66"/>
      <c r="S55" s="66"/>
      <c r="T55" s="66"/>
      <c r="U55" s="66"/>
      <c r="V55" s="66"/>
      <c r="W55" s="66"/>
      <c r="X55" s="66"/>
      <c r="Y55" s="66"/>
      <c r="Z55" s="67"/>
      <c r="AA55" s="79"/>
      <c r="AB55" s="45"/>
      <c r="AC55" s="1"/>
    </row>
    <row r="56" spans="2:29" ht="15" customHeight="1" x14ac:dyDescent="0.25">
      <c r="B56" s="44"/>
      <c r="C56" s="76"/>
      <c r="D56" s="65" t="s">
        <v>51</v>
      </c>
      <c r="E56" s="66"/>
      <c r="F56" s="66"/>
      <c r="G56" s="66"/>
      <c r="H56" s="66"/>
      <c r="I56" s="66"/>
      <c r="J56" s="66"/>
      <c r="K56" s="66"/>
      <c r="L56" s="66"/>
      <c r="M56" s="66"/>
      <c r="N56" s="66"/>
      <c r="O56" s="66"/>
      <c r="P56" s="66"/>
      <c r="Q56" s="66"/>
      <c r="R56" s="66"/>
      <c r="S56" s="66"/>
      <c r="T56" s="66"/>
      <c r="U56" s="66"/>
      <c r="V56" s="66"/>
      <c r="W56" s="66"/>
      <c r="X56" s="66"/>
      <c r="Y56" s="66"/>
      <c r="Z56" s="67"/>
      <c r="AA56" s="79"/>
      <c r="AB56" s="45"/>
      <c r="AC56" s="1"/>
    </row>
    <row r="57" spans="2:29" ht="15" customHeight="1" x14ac:dyDescent="0.25">
      <c r="B57" s="44"/>
      <c r="C57" s="76"/>
      <c r="D57" s="65" t="s">
        <v>44</v>
      </c>
      <c r="E57" s="66"/>
      <c r="F57" s="66"/>
      <c r="G57" s="66"/>
      <c r="H57" s="66"/>
      <c r="I57" s="66"/>
      <c r="J57" s="66"/>
      <c r="K57" s="66"/>
      <c r="L57" s="66"/>
      <c r="M57" s="66"/>
      <c r="N57" s="66"/>
      <c r="O57" s="66"/>
      <c r="P57" s="66"/>
      <c r="Q57" s="66"/>
      <c r="R57" s="66"/>
      <c r="S57" s="66"/>
      <c r="T57" s="66"/>
      <c r="U57" s="66"/>
      <c r="V57" s="66"/>
      <c r="W57" s="66"/>
      <c r="X57" s="66"/>
      <c r="Y57" s="66"/>
      <c r="Z57" s="67"/>
      <c r="AA57" s="79"/>
      <c r="AB57" s="45"/>
      <c r="AC57" s="1"/>
    </row>
    <row r="58" spans="2:29" ht="15" customHeight="1" x14ac:dyDescent="0.25">
      <c r="B58" s="44"/>
      <c r="C58" s="76"/>
      <c r="D58" s="65" t="s">
        <v>43</v>
      </c>
      <c r="E58" s="66"/>
      <c r="F58" s="66"/>
      <c r="G58" s="66"/>
      <c r="H58" s="66"/>
      <c r="I58" s="66"/>
      <c r="J58" s="66"/>
      <c r="K58" s="66"/>
      <c r="L58" s="66"/>
      <c r="M58" s="66"/>
      <c r="N58" s="66"/>
      <c r="O58" s="66"/>
      <c r="P58" s="66"/>
      <c r="Q58" s="66"/>
      <c r="R58" s="66"/>
      <c r="S58" s="66"/>
      <c r="T58" s="66"/>
      <c r="U58" s="66"/>
      <c r="V58" s="66"/>
      <c r="W58" s="66"/>
      <c r="X58" s="66"/>
      <c r="Y58" s="66"/>
      <c r="Z58" s="67"/>
      <c r="AA58" s="79"/>
      <c r="AB58" s="45"/>
      <c r="AC58" s="1"/>
    </row>
    <row r="59" spans="2:29" ht="15" customHeight="1" x14ac:dyDescent="0.25">
      <c r="B59" s="44"/>
      <c r="C59" s="76"/>
      <c r="D59" s="65" t="s">
        <v>42</v>
      </c>
      <c r="E59" s="66"/>
      <c r="F59" s="66"/>
      <c r="G59" s="66"/>
      <c r="H59" s="66"/>
      <c r="I59" s="66"/>
      <c r="J59" s="66"/>
      <c r="K59" s="66"/>
      <c r="L59" s="66"/>
      <c r="M59" s="66"/>
      <c r="N59" s="66"/>
      <c r="O59" s="66"/>
      <c r="P59" s="66"/>
      <c r="Q59" s="66"/>
      <c r="R59" s="66"/>
      <c r="S59" s="66"/>
      <c r="T59" s="66"/>
      <c r="U59" s="66"/>
      <c r="V59" s="66"/>
      <c r="W59" s="66"/>
      <c r="X59" s="66"/>
      <c r="Y59" s="66"/>
      <c r="Z59" s="67"/>
      <c r="AA59" s="79"/>
      <c r="AB59" s="45"/>
      <c r="AC59" s="1"/>
    </row>
    <row r="60" spans="2:29" ht="15" customHeight="1" x14ac:dyDescent="0.25">
      <c r="B60" s="44"/>
      <c r="C60" s="76"/>
      <c r="D60" s="65" t="s">
        <v>41</v>
      </c>
      <c r="E60" s="66"/>
      <c r="F60" s="66"/>
      <c r="G60" s="66"/>
      <c r="H60" s="66"/>
      <c r="I60" s="66"/>
      <c r="J60" s="66"/>
      <c r="K60" s="66"/>
      <c r="L60" s="66"/>
      <c r="M60" s="66"/>
      <c r="N60" s="66"/>
      <c r="O60" s="66"/>
      <c r="P60" s="66"/>
      <c r="Q60" s="66"/>
      <c r="R60" s="66"/>
      <c r="S60" s="66"/>
      <c r="T60" s="66"/>
      <c r="U60" s="66"/>
      <c r="V60" s="66"/>
      <c r="W60" s="66"/>
      <c r="X60" s="66"/>
      <c r="Y60" s="66"/>
      <c r="Z60" s="67"/>
      <c r="AA60" s="79"/>
      <c r="AB60" s="45"/>
      <c r="AC60" s="1"/>
    </row>
    <row r="61" spans="2:29" ht="16.5" customHeight="1" x14ac:dyDescent="0.25">
      <c r="B61" s="44"/>
      <c r="C61" s="76"/>
      <c r="D61" s="222" t="s">
        <v>45</v>
      </c>
      <c r="E61" s="223"/>
      <c r="F61" s="223"/>
      <c r="G61" s="223"/>
      <c r="H61" s="223"/>
      <c r="I61" s="223"/>
      <c r="J61" s="223"/>
      <c r="K61" s="223"/>
      <c r="L61" s="223"/>
      <c r="M61" s="223"/>
      <c r="N61" s="223"/>
      <c r="O61" s="223"/>
      <c r="P61" s="223"/>
      <c r="Q61" s="223"/>
      <c r="R61" s="223"/>
      <c r="S61" s="223"/>
      <c r="T61" s="223"/>
      <c r="U61" s="223"/>
      <c r="V61" s="223"/>
      <c r="W61" s="223"/>
      <c r="X61" s="223"/>
      <c r="Y61" s="223"/>
      <c r="Z61" s="224"/>
      <c r="AA61" s="79"/>
      <c r="AB61" s="45"/>
      <c r="AC61" s="1"/>
    </row>
    <row r="62" spans="2:29" ht="10.5" customHeight="1" x14ac:dyDescent="0.25">
      <c r="B62" s="44"/>
      <c r="C62" s="76"/>
      <c r="D62" s="222" t="s">
        <v>71</v>
      </c>
      <c r="E62" s="223"/>
      <c r="F62" s="223"/>
      <c r="G62" s="223"/>
      <c r="H62" s="223"/>
      <c r="I62" s="223"/>
      <c r="J62" s="223"/>
      <c r="K62" s="223"/>
      <c r="L62" s="223"/>
      <c r="M62" s="223"/>
      <c r="N62" s="223"/>
      <c r="O62" s="223"/>
      <c r="P62" s="223"/>
      <c r="Q62" s="223"/>
      <c r="R62" s="223"/>
      <c r="S62" s="223"/>
      <c r="T62" s="223"/>
      <c r="U62" s="223"/>
      <c r="V62" s="223"/>
      <c r="W62" s="223"/>
      <c r="X62" s="223"/>
      <c r="Y62" s="223"/>
      <c r="Z62" s="224"/>
      <c r="AA62" s="79"/>
      <c r="AB62" s="45"/>
      <c r="AC62" s="1"/>
    </row>
    <row r="63" spans="2:29" ht="10.5" customHeight="1" x14ac:dyDescent="0.25">
      <c r="B63" s="44"/>
      <c r="C63" s="76"/>
      <c r="D63" s="65" t="s">
        <v>46</v>
      </c>
      <c r="E63" s="66"/>
      <c r="F63" s="66"/>
      <c r="G63" s="66"/>
      <c r="H63" s="66"/>
      <c r="I63" s="66"/>
      <c r="J63" s="66"/>
      <c r="K63" s="66"/>
      <c r="L63" s="66"/>
      <c r="M63" s="66"/>
      <c r="N63" s="66"/>
      <c r="O63" s="66"/>
      <c r="P63" s="66"/>
      <c r="Q63" s="66"/>
      <c r="R63" s="66"/>
      <c r="S63" s="66"/>
      <c r="T63" s="66"/>
      <c r="U63" s="66"/>
      <c r="V63" s="66"/>
      <c r="W63" s="66"/>
      <c r="X63" s="66"/>
      <c r="Y63" s="66"/>
      <c r="Z63" s="67"/>
      <c r="AA63" s="79"/>
      <c r="AB63" s="45"/>
      <c r="AC63" s="1"/>
    </row>
    <row r="64" spans="2:29" ht="10.5" customHeight="1" x14ac:dyDescent="0.25">
      <c r="B64" s="44"/>
      <c r="C64" s="76"/>
      <c r="D64" s="65" t="s">
        <v>47</v>
      </c>
      <c r="E64" s="66"/>
      <c r="F64" s="66"/>
      <c r="G64" s="66"/>
      <c r="H64" s="66"/>
      <c r="I64" s="66"/>
      <c r="J64" s="66"/>
      <c r="K64" s="66"/>
      <c r="L64" s="66"/>
      <c r="M64" s="66"/>
      <c r="N64" s="66"/>
      <c r="O64" s="66"/>
      <c r="P64" s="66"/>
      <c r="Q64" s="66"/>
      <c r="R64" s="66"/>
      <c r="S64" s="66"/>
      <c r="T64" s="66"/>
      <c r="U64" s="66"/>
      <c r="V64" s="66"/>
      <c r="W64" s="66"/>
      <c r="X64" s="66"/>
      <c r="Y64" s="66"/>
      <c r="Z64" s="67"/>
      <c r="AA64" s="79"/>
      <c r="AB64" s="45"/>
      <c r="AC64" s="1"/>
    </row>
    <row r="65" spans="2:29" ht="10.5" customHeight="1" x14ac:dyDescent="0.25">
      <c r="B65" s="44"/>
      <c r="C65" s="76"/>
      <c r="D65" s="65" t="s">
        <v>49</v>
      </c>
      <c r="E65" s="66"/>
      <c r="F65" s="66"/>
      <c r="G65" s="66"/>
      <c r="H65" s="66"/>
      <c r="I65" s="66"/>
      <c r="J65" s="66"/>
      <c r="K65" s="66"/>
      <c r="L65" s="66"/>
      <c r="M65" s="66"/>
      <c r="N65" s="66"/>
      <c r="O65" s="66"/>
      <c r="P65" s="66"/>
      <c r="Q65" s="66"/>
      <c r="R65" s="66"/>
      <c r="S65" s="66"/>
      <c r="T65" s="66"/>
      <c r="U65" s="66"/>
      <c r="V65" s="66"/>
      <c r="W65" s="66"/>
      <c r="X65" s="66"/>
      <c r="Y65" s="66"/>
      <c r="Z65" s="67"/>
      <c r="AA65" s="79"/>
      <c r="AB65" s="45"/>
      <c r="AC65" s="1"/>
    </row>
    <row r="66" spans="2:29" ht="10.5" customHeight="1" thickBot="1" x14ac:dyDescent="0.3">
      <c r="B66" s="44"/>
      <c r="C66" s="76"/>
      <c r="D66" s="225" t="s">
        <v>48</v>
      </c>
      <c r="E66" s="226"/>
      <c r="F66" s="226"/>
      <c r="G66" s="226"/>
      <c r="H66" s="226"/>
      <c r="I66" s="226"/>
      <c r="J66" s="226"/>
      <c r="K66" s="226"/>
      <c r="L66" s="226"/>
      <c r="M66" s="226"/>
      <c r="N66" s="226"/>
      <c r="O66" s="226"/>
      <c r="P66" s="226"/>
      <c r="Q66" s="226"/>
      <c r="R66" s="226"/>
      <c r="S66" s="226"/>
      <c r="T66" s="226"/>
      <c r="U66" s="226"/>
      <c r="V66" s="226"/>
      <c r="W66" s="226"/>
      <c r="X66" s="226"/>
      <c r="Y66" s="226"/>
      <c r="Z66" s="227"/>
      <c r="AA66" s="79"/>
      <c r="AB66" s="45"/>
      <c r="AC66" s="1"/>
    </row>
    <row r="67" spans="2:29" ht="15" customHeight="1" thickTop="1" thickBot="1" x14ac:dyDescent="0.3">
      <c r="B67" s="80"/>
      <c r="C67" s="81"/>
      <c r="D67" s="82"/>
      <c r="E67" s="82"/>
      <c r="F67" s="82"/>
      <c r="G67" s="82"/>
      <c r="H67" s="82"/>
      <c r="I67" s="82"/>
      <c r="J67" s="82"/>
      <c r="K67" s="82"/>
      <c r="L67" s="82"/>
      <c r="M67" s="82"/>
      <c r="N67" s="82"/>
      <c r="O67" s="82"/>
      <c r="P67" s="82"/>
      <c r="Q67" s="82"/>
      <c r="R67" s="82"/>
      <c r="S67" s="82"/>
      <c r="T67" s="82"/>
      <c r="U67" s="82"/>
      <c r="V67" s="82"/>
      <c r="W67" s="82"/>
      <c r="X67" s="82"/>
      <c r="Y67" s="82"/>
      <c r="Z67" s="82"/>
      <c r="AA67" s="83"/>
      <c r="AB67" s="84"/>
      <c r="AC67" s="1"/>
    </row>
    <row r="68" spans="2:29" ht="15" customHeight="1" thickTop="1" x14ac:dyDescent="0.25">
      <c r="B68" s="50"/>
      <c r="C68" s="50"/>
      <c r="D68" s="51"/>
      <c r="E68" s="51"/>
      <c r="F68" s="51"/>
      <c r="G68" s="52"/>
      <c r="H68" s="52"/>
      <c r="I68" s="52"/>
      <c r="J68" s="52"/>
      <c r="K68" s="52"/>
      <c r="L68" s="52"/>
      <c r="M68" s="52"/>
      <c r="N68" s="52"/>
      <c r="O68" s="52"/>
      <c r="P68" s="52"/>
      <c r="Q68" s="52"/>
      <c r="R68" s="52"/>
      <c r="S68" s="52"/>
      <c r="T68" s="63"/>
      <c r="U68" s="63"/>
      <c r="V68" s="63"/>
      <c r="W68" s="53"/>
      <c r="X68" s="53"/>
      <c r="Y68" s="53"/>
      <c r="Z68" s="54"/>
      <c r="AA68" s="54"/>
      <c r="AB68" s="50"/>
      <c r="AC68" s="1"/>
    </row>
    <row r="69" spans="2:29" ht="15" customHeight="1" x14ac:dyDescent="0.25">
      <c r="B69" s="50"/>
      <c r="C69" s="50"/>
      <c r="D69" s="51"/>
      <c r="E69" s="51"/>
      <c r="F69" s="51"/>
      <c r="G69" s="52"/>
      <c r="H69" s="52"/>
      <c r="I69" s="52"/>
      <c r="J69" s="52"/>
      <c r="K69" s="52"/>
      <c r="L69" s="52"/>
      <c r="M69" s="52"/>
      <c r="N69" s="52"/>
      <c r="O69" s="52"/>
      <c r="P69" s="52"/>
      <c r="Q69" s="52"/>
      <c r="R69" s="52"/>
      <c r="S69" s="52"/>
      <c r="T69" s="214"/>
      <c r="U69" s="214"/>
      <c r="V69" s="214"/>
      <c r="W69" s="53"/>
      <c r="X69" s="53"/>
      <c r="Y69" s="53"/>
      <c r="Z69" s="54"/>
      <c r="AA69" s="54"/>
      <c r="AB69" s="50"/>
      <c r="AC69" s="1"/>
    </row>
    <row r="70" spans="2:29" ht="15" customHeight="1" x14ac:dyDescent="0.25">
      <c r="B70" s="50"/>
      <c r="C70" s="50"/>
      <c r="D70" s="51"/>
      <c r="E70" s="51"/>
      <c r="F70" s="51"/>
      <c r="G70" s="52"/>
      <c r="H70" s="52"/>
      <c r="I70" s="52"/>
      <c r="J70" s="52"/>
      <c r="K70" s="52"/>
      <c r="L70" s="52"/>
      <c r="M70" s="52"/>
      <c r="N70" s="52"/>
      <c r="O70" s="52"/>
      <c r="P70" s="52"/>
      <c r="Q70" s="52"/>
      <c r="R70" s="52"/>
      <c r="S70" s="52"/>
      <c r="T70" s="52"/>
      <c r="U70" s="52"/>
      <c r="V70" s="52"/>
      <c r="W70" s="53"/>
      <c r="X70" s="53"/>
      <c r="Y70" s="53"/>
      <c r="Z70" s="54"/>
      <c r="AA70" s="54"/>
      <c r="AB70" s="50"/>
      <c r="AC70" s="1"/>
    </row>
    <row r="71" spans="2:29" ht="15" customHeight="1" x14ac:dyDescent="0.25">
      <c r="B71" s="55"/>
      <c r="C71" s="55"/>
      <c r="D71" s="56"/>
      <c r="E71" s="56"/>
      <c r="F71" s="57"/>
      <c r="G71" s="52"/>
      <c r="H71" s="52"/>
      <c r="I71" s="52"/>
      <c r="J71" s="52"/>
      <c r="K71" s="52"/>
      <c r="L71" s="52"/>
      <c r="M71" s="55"/>
      <c r="N71" s="55"/>
      <c r="O71" s="55"/>
      <c r="P71" s="55"/>
      <c r="Q71" s="55"/>
      <c r="R71" s="55"/>
      <c r="S71" s="55"/>
      <c r="T71" s="55"/>
      <c r="U71" s="55"/>
      <c r="V71" s="55"/>
      <c r="W71" s="55"/>
      <c r="X71" s="55"/>
      <c r="Y71" s="55"/>
      <c r="Z71" s="55"/>
      <c r="AA71" s="55"/>
      <c r="AB71" s="50"/>
      <c r="AC71" s="1"/>
    </row>
    <row r="72" spans="2:29" ht="15" customHeight="1" x14ac:dyDescent="0.25">
      <c r="B72" s="50"/>
      <c r="C72" s="50"/>
      <c r="D72" s="58"/>
      <c r="E72" s="58"/>
      <c r="F72" s="59"/>
      <c r="G72" s="52"/>
      <c r="H72" s="52"/>
      <c r="I72" s="52"/>
      <c r="J72" s="52"/>
      <c r="K72" s="52"/>
      <c r="L72" s="52"/>
      <c r="M72" s="50"/>
      <c r="N72" s="50"/>
      <c r="O72" s="50"/>
      <c r="P72" s="50"/>
      <c r="Q72" s="50"/>
      <c r="R72" s="50"/>
      <c r="S72" s="50"/>
      <c r="T72" s="50"/>
      <c r="U72" s="50"/>
      <c r="V72" s="50"/>
      <c r="W72" s="50"/>
      <c r="X72" s="50"/>
      <c r="Y72" s="50"/>
      <c r="Z72" s="50"/>
      <c r="AA72" s="50"/>
      <c r="AB72" s="50"/>
      <c r="AC72" s="1"/>
    </row>
    <row r="73" spans="2:29" ht="15" customHeight="1" x14ac:dyDescent="0.25">
      <c r="B73" s="1"/>
      <c r="C73" s="1"/>
      <c r="G73" s="52"/>
      <c r="H73" s="52"/>
      <c r="I73" s="52"/>
      <c r="J73" s="52"/>
      <c r="K73" s="52"/>
      <c r="L73" s="52"/>
      <c r="M73" s="1"/>
      <c r="N73" s="1"/>
      <c r="O73" s="1"/>
      <c r="P73" s="1"/>
      <c r="Q73" s="1"/>
      <c r="R73" s="1"/>
      <c r="S73" s="1"/>
      <c r="T73" s="1"/>
      <c r="U73" s="1"/>
      <c r="V73" s="1"/>
      <c r="W73" s="1"/>
      <c r="X73" s="1"/>
      <c r="Y73" s="1"/>
      <c r="Z73" s="1"/>
      <c r="AA73" s="1"/>
      <c r="AB73" s="1"/>
      <c r="AC73" s="1"/>
    </row>
    <row r="74" spans="2:29" ht="15" customHeight="1" x14ac:dyDescent="0.25">
      <c r="B74" s="1"/>
      <c r="C74" s="1"/>
      <c r="G74" s="52"/>
      <c r="H74" s="52"/>
      <c r="I74" s="52"/>
      <c r="J74" s="52"/>
      <c r="K74" s="52"/>
      <c r="L74" s="52"/>
      <c r="M74" s="1"/>
      <c r="N74" s="1"/>
      <c r="O74" s="1"/>
      <c r="P74" s="1"/>
      <c r="Q74" s="1"/>
      <c r="R74" s="1"/>
      <c r="S74" s="1"/>
      <c r="T74" s="1"/>
      <c r="U74" s="1"/>
      <c r="V74" s="1"/>
      <c r="W74" s="1"/>
      <c r="X74" s="1"/>
      <c r="Y74" s="1"/>
      <c r="Z74" s="1"/>
      <c r="AA74" s="1"/>
      <c r="AB74" s="1"/>
      <c r="AC74" s="1"/>
    </row>
    <row r="75" spans="2:29" ht="15" customHeight="1" x14ac:dyDescent="0.25">
      <c r="B75" s="1"/>
      <c r="C75" s="1"/>
      <c r="G75" s="1"/>
      <c r="H75" s="52"/>
      <c r="I75" s="52"/>
      <c r="J75" s="52"/>
      <c r="K75" s="1"/>
      <c r="L75" s="1"/>
      <c r="M75" s="1"/>
      <c r="N75" s="1"/>
      <c r="O75" s="1"/>
      <c r="P75" s="1"/>
      <c r="Q75" s="1"/>
      <c r="R75" s="1"/>
      <c r="S75" s="1"/>
      <c r="T75" s="1"/>
      <c r="U75" s="1"/>
      <c r="V75" s="1"/>
      <c r="W75" s="1"/>
      <c r="X75" s="1"/>
      <c r="Y75" s="1"/>
      <c r="Z75" s="1"/>
      <c r="AA75" s="1"/>
      <c r="AB75" s="1"/>
      <c r="AC75" s="1"/>
    </row>
    <row r="76" spans="2:29" ht="15" customHeight="1" x14ac:dyDescent="0.25">
      <c r="B76" s="1"/>
      <c r="C76" s="1"/>
      <c r="G76" s="1"/>
      <c r="H76" s="1"/>
      <c r="I76" s="1"/>
      <c r="J76" s="1"/>
      <c r="K76" s="1"/>
      <c r="L76" s="1"/>
      <c r="M76" s="1"/>
      <c r="N76" s="1"/>
      <c r="O76" s="1"/>
      <c r="P76" s="1"/>
      <c r="Q76" s="1"/>
      <c r="R76" s="1"/>
      <c r="S76" s="1"/>
      <c r="T76" s="1"/>
      <c r="U76" s="1"/>
      <c r="V76" s="1"/>
      <c r="W76" s="1"/>
      <c r="X76" s="1"/>
      <c r="Y76" s="1"/>
      <c r="Z76" s="1"/>
      <c r="AA76" s="1"/>
      <c r="AB76" s="1"/>
      <c r="AC76" s="1"/>
    </row>
    <row r="77" spans="2:29" ht="15" customHeight="1" x14ac:dyDescent="0.25">
      <c r="B77" s="1"/>
      <c r="C77" s="1"/>
      <c r="G77" s="1"/>
      <c r="H77" s="1"/>
      <c r="I77" s="1"/>
      <c r="J77" s="1"/>
      <c r="K77" s="1"/>
      <c r="L77" s="1"/>
      <c r="M77" s="1"/>
      <c r="N77" s="1"/>
      <c r="O77" s="1"/>
      <c r="P77" s="1"/>
      <c r="Q77" s="1"/>
      <c r="R77" s="1"/>
      <c r="S77" s="1"/>
      <c r="T77" s="1"/>
      <c r="U77" s="1"/>
      <c r="V77" s="1"/>
      <c r="W77" s="1"/>
      <c r="X77" s="1"/>
      <c r="Y77" s="1"/>
      <c r="Z77" s="1"/>
      <c r="AA77" s="1"/>
      <c r="AB77" s="1"/>
      <c r="AC77" s="1"/>
    </row>
    <row r="78" spans="2:29" ht="27" customHeight="1" x14ac:dyDescent="0.25">
      <c r="B78" s="215" t="s">
        <v>52</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1"/>
    </row>
    <row r="89" spans="11:12" x14ac:dyDescent="0.25">
      <c r="K89" s="208"/>
      <c r="L89" s="209"/>
    </row>
    <row r="90" spans="11:12" x14ac:dyDescent="0.25">
      <c r="K90" s="60"/>
      <c r="L90" s="60"/>
    </row>
    <row r="91" spans="11:12" x14ac:dyDescent="0.25">
      <c r="K91" s="60"/>
      <c r="L91" s="61"/>
    </row>
    <row r="92" spans="11:12" x14ac:dyDescent="0.25">
      <c r="K92" s="60"/>
      <c r="L92" s="61"/>
    </row>
    <row r="93" spans="11:12" x14ac:dyDescent="0.25">
      <c r="K93" s="60"/>
      <c r="L93" s="61"/>
    </row>
    <row r="94" spans="11:12" x14ac:dyDescent="0.25">
      <c r="K94" s="60"/>
      <c r="L94" s="61"/>
    </row>
  </sheetData>
  <sheetProtection password="B2AD" sheet="1" objects="1" scenarios="1" formatCells="0" formatColumns="0" formatRows="0" insertColumns="0" insertRows="0" insertHyperlinks="0" deleteColumns="0" deleteRows="0" sort="0" autoFilter="0" pivotTables="0"/>
  <mergeCells count="49">
    <mergeCell ref="Y13:AB13"/>
    <mergeCell ref="E44:X44"/>
    <mergeCell ref="D51:T51"/>
    <mergeCell ref="L22:M22"/>
    <mergeCell ref="P20:U20"/>
    <mergeCell ref="H21:P21"/>
    <mergeCell ref="K89:L89"/>
    <mergeCell ref="P23:U23"/>
    <mergeCell ref="H22:J22"/>
    <mergeCell ref="H23:J23"/>
    <mergeCell ref="H24:J24"/>
    <mergeCell ref="H25:J25"/>
    <mergeCell ref="P24:U24"/>
    <mergeCell ref="T69:V69"/>
    <mergeCell ref="B78:AB78"/>
    <mergeCell ref="U51:Z51"/>
    <mergeCell ref="D53:Z53"/>
    <mergeCell ref="D61:Z61"/>
    <mergeCell ref="D62:Z62"/>
    <mergeCell ref="D66:Z66"/>
    <mergeCell ref="R41:T41"/>
    <mergeCell ref="R42:T42"/>
    <mergeCell ref="B17:F17"/>
    <mergeCell ref="J17:AA17"/>
    <mergeCell ref="D14:F14"/>
    <mergeCell ref="J14:K14"/>
    <mergeCell ref="O14:P14"/>
    <mergeCell ref="T14:U14"/>
    <mergeCell ref="D15:F15"/>
    <mergeCell ref="J15:K15"/>
    <mergeCell ref="O15:P15"/>
    <mergeCell ref="T15:U15"/>
    <mergeCell ref="Y15:AB15"/>
    <mergeCell ref="Y14:AB14"/>
    <mergeCell ref="D54:Z54"/>
    <mergeCell ref="F7:J7"/>
    <mergeCell ref="F2:O2"/>
    <mergeCell ref="T3:X4"/>
    <mergeCell ref="E4:G4"/>
    <mergeCell ref="E5:N5"/>
    <mergeCell ref="F6:J6"/>
    <mergeCell ref="F8:J8"/>
    <mergeCell ref="F9:K9"/>
    <mergeCell ref="B11:F11"/>
    <mergeCell ref="U11:AA11"/>
    <mergeCell ref="D13:F13"/>
    <mergeCell ref="J13:K13"/>
    <mergeCell ref="O13:P13"/>
    <mergeCell ref="T13:U13"/>
  </mergeCells>
  <pageMargins left="0.75" right="0.75" top="1" bottom="1" header="0.5" footer="0.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index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2015-09-27T21:10:09Z</dcterms:created>
  <dcterms:modified xsi:type="dcterms:W3CDTF">2015-10-11T13:23:39Z</dcterms:modified>
</cp:coreProperties>
</file>